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INALES\"/>
    </mc:Choice>
  </mc:AlternateContent>
  <bookViews>
    <workbookView xWindow="-120" yWindow="-120" windowWidth="15480" windowHeight="7275"/>
  </bookViews>
  <sheets>
    <sheet name="PARTIDAS" sheetId="21" r:id="rId1"/>
    <sheet name="PRESUPUESTO LICITACIÓN" sheetId="20" r:id="rId2"/>
  </sheets>
  <externalReferences>
    <externalReference r:id="rId3"/>
  </externalReferences>
  <definedNames>
    <definedName name="_xlnm.Print_Area" localSheetId="1">'PRESUPUESTO LICITACIÓN'!$A$1:$G$93</definedName>
    <definedName name="Print_Area" localSheetId="1">'PRESUPUESTO LICITACIÓN'!$A$1:$H$98</definedName>
    <definedName name="Print_Titles" localSheetId="1">'PRESUPUESTO LICITACIÓN'!$1:$10</definedName>
    <definedName name="_xlnm.Print_Titles" localSheetId="1">'PRESUPUESTO LICITACIÓN'!$1:$10</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3" i="20" l="1"/>
  <c r="D55" i="20"/>
  <c r="G55" i="20" s="1"/>
  <c r="G78" i="20"/>
  <c r="G79" i="20"/>
  <c r="G80" i="20"/>
  <c r="G81" i="20"/>
  <c r="G82" i="20"/>
  <c r="G83" i="20"/>
  <c r="G84" i="20"/>
  <c r="G85" i="20"/>
  <c r="G86" i="20"/>
  <c r="G87" i="20"/>
  <c r="G88" i="20"/>
  <c r="G74" i="20"/>
  <c r="D28" i="20"/>
  <c r="G28" i="20" s="1"/>
  <c r="D44" i="20" l="1"/>
  <c r="D42" i="20"/>
  <c r="D39" i="20" l="1"/>
  <c r="D67" i="20" l="1"/>
  <c r="D58" i="20" l="1"/>
  <c r="D57" i="20"/>
  <c r="D54" i="20"/>
  <c r="G54" i="20" s="1"/>
  <c r="D50" i="20"/>
  <c r="G50" i="20" s="1"/>
  <c r="D49" i="20" l="1"/>
  <c r="G49" i="20" s="1"/>
  <c r="D48" i="20"/>
  <c r="D38" i="20" l="1"/>
  <c r="D62" i="20"/>
  <c r="D53" i="20"/>
  <c r="G53" i="20" s="1"/>
  <c r="D52" i="20"/>
  <c r="G52" i="20" s="1"/>
  <c r="D51" i="20"/>
  <c r="D36" i="20"/>
  <c r="D41" i="20" l="1"/>
  <c r="D37" i="20"/>
  <c r="D40" i="20"/>
  <c r="D56" i="20"/>
  <c r="D60" i="20"/>
  <c r="D47" i="20"/>
  <c r="D59" i="20"/>
  <c r="D33" i="20"/>
  <c r="D32" i="20"/>
  <c r="D31" i="20"/>
  <c r="D30" i="20"/>
  <c r="G30" i="20" s="1"/>
  <c r="D29" i="20"/>
  <c r="G29" i="20" s="1"/>
  <c r="D26" i="20" l="1"/>
  <c r="D25" i="20"/>
  <c r="D24" i="20"/>
  <c r="D23" i="20"/>
  <c r="D22" i="20"/>
  <c r="D21" i="20"/>
  <c r="D20" i="20"/>
  <c r="G20" i="20" s="1"/>
  <c r="D19" i="20"/>
  <c r="D16" i="20"/>
  <c r="A8" i="20" l="1"/>
  <c r="A5" i="20"/>
  <c r="G23" i="20" l="1"/>
  <c r="G32" i="20"/>
  <c r="G56" i="20"/>
  <c r="G63" i="20"/>
  <c r="G72" i="20"/>
  <c r="G73" i="20"/>
  <c r="G67" i="20" l="1"/>
  <c r="G62" i="20" l="1"/>
  <c r="G61" i="20"/>
  <c r="G60" i="20"/>
  <c r="G47" i="20"/>
  <c r="G44" i="20"/>
  <c r="G42" i="20"/>
  <c r="G41" i="20"/>
  <c r="G59" i="20" l="1"/>
  <c r="G58" i="20"/>
  <c r="G48" i="20"/>
  <c r="G51" i="20"/>
  <c r="G43" i="20"/>
  <c r="G40" i="20"/>
  <c r="G39" i="20"/>
  <c r="G38" i="20"/>
  <c r="G37" i="20" l="1"/>
  <c r="G36" i="20"/>
  <c r="G33" i="20"/>
  <c r="G31" i="20"/>
  <c r="G27" i="20"/>
  <c r="G26" i="20"/>
  <c r="G21" i="20"/>
  <c r="G18" i="20"/>
  <c r="G16" i="20"/>
  <c r="G45" i="20" l="1"/>
  <c r="G25" i="20"/>
  <c r="G24" i="20"/>
  <c r="G19" i="20"/>
  <c r="G22" i="20"/>
  <c r="G17" i="20"/>
  <c r="G34" i="20" l="1"/>
  <c r="G66" i="20"/>
  <c r="G68" i="20" s="1"/>
  <c r="J21" i="21" l="1"/>
  <c r="J19" i="21"/>
  <c r="J18" i="21"/>
  <c r="G13" i="20" l="1"/>
  <c r="G14" i="20" s="1"/>
  <c r="J17" i="21" l="1"/>
  <c r="G71" i="20" l="1"/>
  <c r="G77" i="20" l="1"/>
  <c r="G89" i="20" s="1"/>
  <c r="G75" i="20"/>
  <c r="G90" i="20" l="1"/>
  <c r="J22" i="21" l="1"/>
  <c r="G57" i="20"/>
  <c r="G64" i="20" s="1"/>
  <c r="G91" i="20" s="1"/>
  <c r="J20" i="21" l="1"/>
  <c r="J27" i="21" l="1"/>
  <c r="J29" i="21" s="1"/>
  <c r="J31" i="21" s="1"/>
  <c r="G92" i="20"/>
  <c r="G93" i="20" s="1"/>
</calcChain>
</file>

<file path=xl/sharedStrings.xml><?xml version="1.0" encoding="utf-8"?>
<sst xmlns="http://schemas.openxmlformats.org/spreadsheetml/2006/main" count="241" uniqueCount="181">
  <si>
    <t>CLAVE</t>
  </si>
  <si>
    <t>UNIDAD</t>
  </si>
  <si>
    <t xml:space="preserve">CANTIDAD </t>
  </si>
  <si>
    <t>M2</t>
  </si>
  <si>
    <t>M3</t>
  </si>
  <si>
    <t>ML</t>
  </si>
  <si>
    <t>PZA</t>
  </si>
  <si>
    <t>UNIVERSIDAD DEL MAR</t>
  </si>
  <si>
    <t>CAPITULO 5: INSTALACIONES</t>
  </si>
  <si>
    <t>SAL</t>
  </si>
  <si>
    <t>KG</t>
  </si>
  <si>
    <t>P. UNITARIO</t>
  </si>
  <si>
    <t>PRECIO EN LETRAS</t>
  </si>
  <si>
    <t>IMPORTE</t>
  </si>
  <si>
    <t>LOTE</t>
  </si>
  <si>
    <t>SUBTOTAL</t>
  </si>
  <si>
    <t>I.V.A. 16.00%</t>
  </si>
  <si>
    <t xml:space="preserve">TOTAL DEL PRESUPUESTO </t>
  </si>
  <si>
    <t>DESCRIPCIÓN</t>
  </si>
  <si>
    <t>CAPITULO 1.- CIMENTACIÓN</t>
  </si>
  <si>
    <t>UM-CIM-TR-0020</t>
  </si>
  <si>
    <t>UM-CIM-AC-0020</t>
  </si>
  <si>
    <t>UM-CIM-CI-0010</t>
  </si>
  <si>
    <t>UM-CIM-RE-0010</t>
  </si>
  <si>
    <t>TOTAL DE CIMENTACIÓN</t>
  </si>
  <si>
    <t>TOTAL DE INSTALACIONES</t>
  </si>
  <si>
    <t>DESCRIPCIÓN:</t>
  </si>
  <si>
    <t>CIMBRA COMÚN PARA CIMENTACIÓN CON MADERA DE PINO DE 3a., ACABADO COMÚN, INCLUYE: CIMBRADO Y DESCIMBRADO, MATERIAL Y MANO DE OBRA.</t>
  </si>
  <si>
    <t>CAPITULO 4: HERRERÍA Y CARPINTERÍA</t>
  </si>
  <si>
    <t>TOTAL DE HERRERIA Y CARPINTERIA</t>
  </si>
  <si>
    <t>PUERTO ESCONDIDO - PUERTO ÁNGEL - HUATULCO</t>
  </si>
  <si>
    <t>CAPITULO 0.- PRELIMINARES</t>
  </si>
  <si>
    <t xml:space="preserve"> TOTAL PRELIMINARES</t>
  </si>
  <si>
    <t>TRAZO Y NIVELACIÓN CON EQUIPO TOPOGRÁFICO, ESTABLECIENDO EJES DE REFERENCIA Y BANCOS DE NIVEL, INCLUYE: MATERIALES, MANO DE OBRA, EQUIPO, HERRAMIENTA Y TODO LO NECESARIO PARA SU CORRECTA EJECUCIÓN. (ÁREA DEL EDIFICIO)</t>
  </si>
  <si>
    <t>ACERO DE REFUERZO EN CIMENTACIÓN CON VARILLA DEL #3 F´Y=4200KG/CM2, INCLUYE: SUMINISTRO, HABILITADO, ARMADO, TRASLAPES, GANCHOS, ESCUADRAS (VER DETALLES ADICIONALES DE REFUERZO EN PLANOS ESTRUCTURALES), SILLETAS Y DESPERDICIOS.</t>
  </si>
  <si>
    <t>UM-CIM-AC-0030</t>
  </si>
  <si>
    <t>ACERO DE REFUERZO EN CIMENTACIÓN CON VARILLA #4 F´Y=4200KG/CM2,  INCLUYE: SUMINISTRO, HABILITADO, ARMADO, TRASLAPES, GANCHOS, ESCUADRAS (VER DETALLES ADICIONALES DE REFUERZO EN PLANOS ESTRUCTURALES), SILLETAS Y DESPERDICIOS.</t>
  </si>
  <si>
    <t>UM-PRE-DE-0010</t>
  </si>
  <si>
    <t>UM-CIM-EX-0020</t>
  </si>
  <si>
    <t xml:space="preserve">EXCAVACION CON MAQUINARÍA PARA CEPAS (TIPO CAJÓN) EN CIMENTACIÓN DE EDIFICIOS, EN MATERIAL TIPO "B" A UNA PROFUNDIDAD DE 0 A 2.0 M. INCLUYE: AFINE DE TALUDES, ACARREO DENTRO Y FUERA DE LA OBRA DEL MATERIAL (ABUNDADO) NO UTILIZADO  PRODUCTO DE LA EXCAVACIÓN, A 650 MTS. FUERA DE LA OBRA. </t>
  </si>
  <si>
    <t>UM-CIM-PL-0010</t>
  </si>
  <si>
    <t>CONSTRUCCIÓN DE PLANTILLA DE 5 CM DE ESPESOR DE CONCRETO SIMPLE HECHO EN OBRA DE F'C=100 KG/CM2, INCLUYE: PREPARACIÓN DE LA SUPERFICIE, NIVELACIÓN, MAESTREADO Y COLADO, MANO DE OBRA, EQUIPO Y HERRAMIENTA.</t>
  </si>
  <si>
    <t>UM-CIM-AC-0010</t>
  </si>
  <si>
    <t>ACERO DE REFUERZO  EN CIMENTACIÓN CON ALAMBRÓN DEL #2. F´Y=2530KG/CM2, INCLUYE: SUMINISTRO, HABILITADO, ARMADO, TRASLAPES, GANCHOS (VER DETALLES ADICIONALES DE REFUERZO EN PLANOS ESTRUCTURALES) Y DESPERDICIOS.</t>
  </si>
  <si>
    <t>UM-CIM-AC-0050</t>
  </si>
  <si>
    <t>ACERO DE REFUERZO EN CIMENTACIÓN CON VARILLA #6 F´Y=4200KG/CM2,  INCLUYE: SUMINISTRO, HABILITADO, ARMADO, TRASLAPES, GANCHOS, ESCUADRAS (VER DETALLES ADICIONALES DE REFUERZO EN PLANOS ESTRUCTURALES), SILLETAS Y DESPERDICIOS.</t>
  </si>
  <si>
    <t xml:space="preserve">RELLENO Y COMPACTACIÓN DE MATERIAL SELECTO  PRODUCTO DE EXCAVACIÓN CON EQUIPO MECÁNICO (PLACA VIBRATORIA)  Y AGUA EN CAPAS DE 20 CMS. DE ESPESOR AL 90% DE SU P.V.S INCLUYE: ACARREO DENTRO DE LA OBRA VOLUMEN MEDIDO COMPACTADO Y PRUEBAS DE LABORATORIO. </t>
  </si>
  <si>
    <t>UM-CIM-RE-0020</t>
  </si>
  <si>
    <t>SUMINISTRO Y RELLENO DE MATERIAL DE BANCO COMPACTADO,  CON EQUIPO MECÁNICO (PLACA VIBRATORIA)  Y AGUA, EN CAPAS DE 20 CMS. ESPESOR AL 90% DE SU P.V.S. INCLUYE: ACARREO DENTRO DE LA OBRA  VOLUMEN MEDIDO COMPACTADO Y PRUEBAS DE LABORATORIO (INFORME DE CALIDAD Y PRUEBA DE COMPACTACIÓN).</t>
  </si>
  <si>
    <t>UM-CIM-IM-0010</t>
  </si>
  <si>
    <t>SUMINISTRO Y APLICACIÓN DE IMPERMEABILIZANTE ASFÁLTICO EN CADENA ZOCLO, CADENA DE DESPLANTE EN TRES CARAS Y DOS HILADAS DE TABIQUE EN INTERIOR Y EXTERIOR, BASE SOLVENTE MARCA FESTER O SIMILAR, INCLUYE: MATERIALES, MANO DE OBRA, ACARREOS, DESPERDICIOS Y LIMPIEZA.</t>
  </si>
  <si>
    <t>CAPITULO 2.- ESTRUCTURAS</t>
  </si>
  <si>
    <t>UM-EST-CI-0015</t>
  </si>
  <si>
    <t>CIMBRA APARENTE EN COLUMNAS Y MUROS CON TRIPLAY DE PINO DE PRIMERA DE 16MM.  INCLUYE:  MATERIALES, ACARREOS, CORTES, DESPERDICIOS, HABILITADO, CIMBRADO, DESCIMBRA, MANO DE OBRA, EQUIPO, HERRAMIENTA Y CHAFLANES, EN PRIMER NIVEL.</t>
  </si>
  <si>
    <t>UM-EST-CI-0030</t>
  </si>
  <si>
    <t>CIMBRA APARENTE EN TRABES O VIGAS CON TRIPLAY DE PINO DE PRIMERA DE 16 MM., SUPERFICIE LIMPIA, LIBRE DE SOBRANTE Y RESANE DE HUECOS. INCLUYE:  MATERIALES, ACARREOS, CORTES, DESPERDICIOS, HABILITADO, CIMBRADO, DESCIMBRADO, MANO DE OBRA, EQUIPO, HERRAMIENTA, CHAFLANES Y FRENTES EN PRIMER NIVEL.</t>
  </si>
  <si>
    <t>UM-EST-CI-0040</t>
  </si>
  <si>
    <t>CIMBRA APARENTE EN LOSAS, ACABADO APARENTE CON TRIPLAY PRIMERA DE PINO DE 16MM. SUPERFICIE LIMPIA, LIBRE DE SOBRANTES Y RESANES DE HUECOS INCLUYE: MATERIALES, ACARREOS, CORTES, DESPERDICIOS, HABILITADO, CIMBRADO, DESCIMBRADO, MANO DE OBRA, EQUIPO, HERRAMIENTA, CHAFLANES, GOTERO Y FRENTES, EN PRIMER NIVEL.</t>
  </si>
  <si>
    <t>UM-EST-AC-0020</t>
  </si>
  <si>
    <t>ACERO DE REFUERZO EN ESTRUCTURAS CON VARILLA DEL #3 F'Y=4200KG/CM2 INCLUYE: SUMINISTRO, HABILITADO, ARMADO, TRASLAPES, GANCHOS, ESCUADRAS, (VER DETALLES ADICIONALES DE REFUERZO EN PLANOS ESTRUCTURALES), SILLETAS, DESPERDICIOS EN 1 Y 2 NIVEL.</t>
  </si>
  <si>
    <t>UM-EST-AC-0030</t>
  </si>
  <si>
    <t>ACERO DE REFUERZO EN ESTRUCTURAS CON VARILLA DEL #4 F'Y=4200KG/CM2 INCLUYE: SUMINISTRO, HABILITADO, ARMADO, TRASLAPES, GANCHOS, ESCUADRAS, (VER DETALLES ADICIONALES DE REFUERZO EN PLANOS ESTRUCTURALES), SILLETAS, DESPERDICIOS, EN 1 Y 2 NIVEL.</t>
  </si>
  <si>
    <t>UM-EST-AC-0050</t>
  </si>
  <si>
    <t>ACERO DE REFUERZO EN ESTRUCTURAS CON VARILLA DEL #6 F'Y=4200KG/CM2 INCLUYE: SUMINISTRO, HABILITADO, ARMADO, TRASLAPES, GANCHOS, ESCUADRAS, (VER DETALLES ADICIONALES DE REFUERZO EN PLANOS ESTRUCTURALES), SILLETAS, DESPERDICIOS, EN 1 Y 2 NIVEL.</t>
  </si>
  <si>
    <t>UM-EST-CP-0040</t>
  </si>
  <si>
    <t>UM-EST-CH-0040</t>
  </si>
  <si>
    <t>CONCRETO HECHO EN OBRA CON UN F´C=250KG/CM2, EN ESTRUCTURA, T.M.A. 3/4" INCLUYE: ACARREOS, COLOCACIÓN, VIBRADO, CURADO DURANTE 7 DÍAS MÍNIMO, Y PRUEBAS DE LABORATORIO.</t>
  </si>
  <si>
    <t>TOTAL DE ESTRUCTURAS</t>
  </si>
  <si>
    <t>CAPITULO 3: ALBAÑILERIA Y ACABADOS</t>
  </si>
  <si>
    <t>UM-AA-CD-0050</t>
  </si>
  <si>
    <t>UM-AA-JU-0010</t>
  </si>
  <si>
    <t>UM-AA-FI-0020</t>
  </si>
  <si>
    <t>UM-AA-AP-0010</t>
  </si>
  <si>
    <t>UM-AA-PI-0030</t>
  </si>
  <si>
    <t>APLICACIÓN DE PINTURA 100% ACRILICA, ACABADO MATE, BASE AGUA, DENSIDAD DE 1.025 - 1.38 G/ML, SOLIDOS EN PESO 50% MINIMO, EN ZOCLO DE CONCRETO CON ACABADO APARENTE O APLANADO, DE 10 CMS. DE ESPESOR COLOR INDICADO EN OBRA. INCLUYE: TRAZO, BOQUILLAS, MATERIALES, EQUIPO Y MANO DE OBRA.</t>
  </si>
  <si>
    <t>UM-AA-LI-0010</t>
  </si>
  <si>
    <t>LIMPIEZA GENERAL DE LA OBRA. Y NIVELACION DEL TERRENO EN ÁREA DE MANIOBRAS, INCLUYE: TENDIDO DE MATERIALES RELLENO Y EXTRACCIÓN DE MATERIAL DE ESCOMBRO FUERA DE LA OBRA.</t>
  </si>
  <si>
    <t>TOTAL DE ALBAÑILERIA Y ACABADOS</t>
  </si>
  <si>
    <t>UM-HYC-VA-0010</t>
  </si>
  <si>
    <t>UM-IHS-SS-0020</t>
  </si>
  <si>
    <t>SALIDA SANITARIA CON TUBO DE PVC SANT. REFORZADO, INCLUYE: CONEXIONES, TUBERIAS DE PVC DE 2", HERRAJES NECESARIOS Y DEMÁS MATERIALES, HERRAMIENTAS, MANO DE OBRA, PRUEBAS, RANURAS Y RESANES Y TODO LO NECESARIO PARA SU BUEN FUNCIONAMIENTO. LIMPIEZA DEL ÁREA DE TRABAJO.</t>
  </si>
  <si>
    <t>B) INSTALACIÓN ELÉCTRICA, RED Y ALARMAS</t>
  </si>
  <si>
    <t>UM-IEL-LC-0010</t>
  </si>
  <si>
    <t>UM-IEL-VE-0010</t>
  </si>
  <si>
    <t>UM-IEL-VE-0020</t>
  </si>
  <si>
    <t>SUMINISTRO Y COLOCACION DE VENTILADOR DE TECHO MARCA BIRTMAN MODELO ULTRAVENT C5602L -127V- 60 HZ, INCLUYE: CABLEADO, CONDUCTOR CALIBRE No. 12 AWG. THW. MARCA CONDUMEX, CONTROL, CONEXIONES MISCELANEOS Y PRUEBAS.</t>
  </si>
  <si>
    <t>DESPALME DE TERRENO NATURAL CON MAQUINARIA, ESPESOR PROMEDIO DE 20 CM, INCLUYE: MAQUINARIA, EQUIPO, MANO DE OBRA,  CARGA Y ACARREO DEL MATERIAL NO ÚTIL A 600 MTS. FUERA DE LA OBRA. TODO LO NECESARIO PARA SU CORRECTA EJECUCIÓN.</t>
  </si>
  <si>
    <t>UM-CIM-EX-0040</t>
  </si>
  <si>
    <t>EXCAVACIÓN DE CEPA CON EQUIPO NEUMÁTICO EN MATERIAL TIPO C, A UNA PROFUNDIDAD DE 0 A 2.0 M. INCLUYE:  AFINE DE TALUD Y FONDO, ACARREO DENTRO Y FUERA DE LA OBRA DEL MATERIAL NO UTILIZADO PRODUCTO DE EXCAVACIÓN A 100 M. FUERA DE LA OBRA.</t>
  </si>
  <si>
    <t>UM-EST-AC-0040</t>
  </si>
  <si>
    <t>ACERO DE REFUERZO EN ESTRUCTURAS CON VARILLA DEL #5 F'Y=4200KG/CM2 INCLUYE: SUMINISTRO, HABILITADO, ARMADO, TRASLAPES, GANCHOS, ESCUADRAS, (VER DETALLES ADICIONALES DE REFUERZO EN PLANOS ESTRUCTURALES), SILLETAS, DESPERDICIOS, EN 1 Y 2 NIVEL.</t>
  </si>
  <si>
    <t>UM-AA-K0A-0010</t>
  </si>
  <si>
    <t>UM-AA-MT-0010A</t>
  </si>
  <si>
    <t>MURO DE TABIQUE DE BARRO ROJO RECOCIDO 7X14X28 CM. DE 21 CM. DE ESPESOR, A DIFERENTES ALTURAS, EN HILADAS A PLOMO Y A NIVEL JUNTEADO CON CEMENTO-MORTERO-ARENA PROPORCIÓN 1/2:1:4 1/2  ACABADO COMÚN. INCLUYE: ANDAMIOS ELEVACIONES A UNA ALTURA DE HASTA 5 M, MANO DE OBRA, HERRAMIENTA Y MATERIALES, EN 1 Y 2 NIVEL.</t>
  </si>
  <si>
    <t>SEPARACIÓN ENTRE CASTILLOS-COLUMNAS-MUROS CON PLACA DE POLIESTIRENO DE 2.5 CM., CANAL DE LÁMINA CALIBRE 18, CON 2 TAQUETES DE EXPANSIÓN  1/4" DE DIÁMETRO @ 50 CM. VERTICALES (VER DETALLE EN PLANO), INCLUYE: MANO DE OBRA, HERRAMIENTA Y MATERIALES, EN 1 Y 2 NIVEL.</t>
  </si>
  <si>
    <t>FIRME DE CONCRETO F`C=200KG/CM2 DE 10 CMS. DE ESPESOR CON MALLA ELECTROSOLDADA 6X6/10-10 REFORZADO, ACABADO RÚSTICO PARA RECIBIR LOSETA INCLUYE: NIVELACIÓN Y COMPACTACIÓN, MATERIALES,CIMBRADO, COLADO, MANO DE OBRA, EQUIPO Y HERRAMIENTA.</t>
  </si>
  <si>
    <t>UM-AA-FI-0010</t>
  </si>
  <si>
    <t>FIRME DE CONCRETO F`C=250KG/CM2 DE 10 CMS. DE ESPESOR CON MALLA ELECTROSOLDADA 6X6/10-10 REFORZADO ACABADO ESCOBILLADO. INCLUYE: MATERIALES, ACARREOS, PREPARACIÓN DE LA SUPERFICIE, NIVELACIÓN, CIMBRADO, COLADO, MANO DE OBRA, EQUIPO Y HERRAMIENTA.</t>
  </si>
  <si>
    <t>UM-AA-FN-0010</t>
  </si>
  <si>
    <t xml:space="preserve">FORJADO DE NARIZ EN BANQUETAS, SE INCLUYE UNICAMENTE CIMBRA Y MANO DE OBRA. </t>
  </si>
  <si>
    <t>UM-AA-LO-0030A</t>
  </si>
  <si>
    <t>SUMINISTRO Y COLOCACIÓN DE LOSETA CERÁMICA ANTIDERRAPANTE DE PRIMERA CALIDAD MARCA, INTERCERAMIC MODELO BALANCE BEIGE SATINADO DE 60X60 CM, ASENTADA CON MORTERO: CEMENTO-ARENA PROPORCIÓN 1:4, A HUESO. INCLUYE: EMBOQUILLADO COLOR A DEFINIR EN OBRA, CORTES RECTOS A 45°, REMATES, DESPERDICIOS, LIMPIEZA DEL ÁREA DE TRABAJO Y RETIRO DE SOBRANTES FUERA DE LA OBRA.</t>
  </si>
  <si>
    <t>UM-AA-IM-0020</t>
  </si>
  <si>
    <t>SUMINISTRO Y COLOCACION DE CANCELERIA DE ALUMINIO ANODIZADO NATURAL DE 3", FIJADA CON TAQUETES Y TORNILLOS SEGÚN DETALLES Y ESPECIFICACIONES DE PLANO. INCLUYE: CRISTAL FILTRASOL  DE 6 MM, SEGUROS DE EMBUTIDO, RIELES Y BISAGRAS EN VENTANAS, SELLADO CON SILICON Y SELLADOR ACRILASTIC EN MARCOS Y TODO LO NECESARIO PARA SU BUEN FUNCIONAMIENTO.</t>
  </si>
  <si>
    <t>A) INSTALACIÓN  HIDRO-SANITARIA</t>
  </si>
  <si>
    <t>UM-IHS-SH/PVC-0010</t>
  </si>
  <si>
    <t>SALIDA HIDRAULICA, INCLUYE. TUBERIA DE PVC HIDRAULICO DE 1/2" Y 3/4", CONEXIONES (CODOS, YEES, TEES, CONECTORES, VALVULA ANGULAR), MATERIALES MENORES, HERRAMIENTA, MANO DE OBRA, PRUEBA HIDROSTÁTICAS CON DURACIÓN MINIMA DE 3 HRS, MATERIAL PARA FIJACIÓN Y COLGANTEO Y TODO LO NECESARIO PARA SU BUEN FUNCIONAMIENTO. LIMPIEZA DEL ÁREA DE TRABAJO.</t>
  </si>
  <si>
    <t>TOTAL DE INSTALACIÓN HIDRO-SANITARIA</t>
  </si>
  <si>
    <t>UM-IEL-AC-0030</t>
  </si>
  <si>
    <t>SALIDA PARA AIRE ACONDICIONADO TIPO MINI-SPLIT CON TUBERIA CONDUIT GALVANIZADA DE 1" Y 3/4"  Y  CAJAS DE REGISTRO  SERIE RECTANGULAR  FSL3, FSCT3 Y FSS2, CONECTOR GLANDULA HEMBRA. INCLUYE: RANURAS, RESANES EN LOSA, GUIAS DE ACERO GALVANIZADO C.14 Y TODO LO NECESARIO PARA SU CORRECTA EJECUCIÓN. (VER PLANO ELÉCTRICO)</t>
  </si>
  <si>
    <t>UM-IEL-AP-0010</t>
  </si>
  <si>
    <t>UM-IEL-SR-0010</t>
  </si>
  <si>
    <t>SALIDA PARA RED Y TELEFONO EN MUROS Y PISOS A 30 CM. SOBRE NPT CON TUBO Y CONECTOR CONDUIT PVC 19 MM. DE DIAMETRO TIPO PESADO Y CHALUPA DE PVC DE 3/4" INCLUYE: RANURAS Y RESANES Y TODO LO NECESARIO PARA SU CORRECTA EJECUCION (VER PLANO ELECTRICO).</t>
  </si>
  <si>
    <t>SALIDA PARA VENTILADOR DE TECHO, CON CAJA DE REGISTRO DE PVC DE 19 MM., SUMINISTRO Y COLOCACION DE TUBO CONDUIT PVC TIPO PESADO DE 13 Y 19 MM., INCLUYE: TODO LO NECESARIO PARA SU CORRECTA EJECUCION (VER PLANO ELECTRICO).</t>
  </si>
  <si>
    <t>TOTAL DE INSTALACIÓN ELÉCTRICA, RED Y ALARMAS</t>
  </si>
  <si>
    <t>UM-IHS-CL-0020</t>
  </si>
  <si>
    <t>SUMINISTRO Y COLOCACION DE COLADERA DE Fo.Fo. HELVEX MODELO 2584 CON REJILLA DE ACERO INOXIDABLE O EQUIVALENTE.</t>
  </si>
  <si>
    <t>UM-IEL-TAC25</t>
  </si>
  <si>
    <t>TOTAL OBRA</t>
  </si>
  <si>
    <t>I.V.A. 16%</t>
  </si>
  <si>
    <t xml:space="preserve">SUBTOTAL </t>
  </si>
  <si>
    <t>INSTALACIONES</t>
  </si>
  <si>
    <t>CAP. 5</t>
  </si>
  <si>
    <t>HERRERÍA Y CARPINTERÍA</t>
  </si>
  <si>
    <t>CAP. 4</t>
  </si>
  <si>
    <t>ALBAÑILERÍA Y ACABADOS</t>
  </si>
  <si>
    <t>CAP. 3</t>
  </si>
  <si>
    <t>ESTRUCTURAS</t>
  </si>
  <si>
    <t>CAP. 2</t>
  </si>
  <si>
    <t>CIMENTACIÓN</t>
  </si>
  <si>
    <t>CAP. 1</t>
  </si>
  <si>
    <t>PRELIMINARES</t>
  </si>
  <si>
    <t>CAP. 0</t>
  </si>
  <si>
    <t>POR PARTIDAS</t>
  </si>
  <si>
    <t>TOTAL</t>
  </si>
  <si>
    <t>PARTIDAS</t>
  </si>
  <si>
    <t>ACERO DE REFUERZO EN CIMENTACIÓN CON VARILLA #5F´Y=4200KG/CM2,  INCLUYE: SUMINISTRO, HABILITADO, ARMADO, TRASLAPES, GANCHOS, ESCUADRAS (VER DETALLES ADICIONALES DE REFUERZO EN PLANOS ESTRUCTURALES), SILLETAS Y DESPERDICIOS.</t>
  </si>
  <si>
    <t>UM-AA-CD-0030</t>
  </si>
  <si>
    <t xml:space="preserve">CADENA DE CONCRETO PARA ZOCLO F`C=250KG/CM2 DE 15X15 CM. ACABADO APARENTE ARMADO CON 2 VARILLAS DEL #3 FY=4200KG/CM2 Y ESTRIBOS DEL #2 @ 20 CM. INCLUYE: CIMBRADO, DESCIMBRADO, CRUCES DE VARILLAS, MANO DE OBRA HERRAMIENTA Y MATERIALES, EN 1 Y 2 NIVEL.   </t>
  </si>
  <si>
    <t>UM-HYC-PU-0036</t>
  </si>
  <si>
    <t>SALIDA SANITARIA CON TUBO DE PVC SANT. REFORZADO, INCLUYE: CONEXIONES, TUBERIAS DE PVC DE 4", HERRAJES NECESARIOS Y DEMÁS MATERIALES, HERRAMIENTAS, MANO DE OBRA, PRUEBAS, RANURAS, RESANES Y TODO LO NECESARIO PARA SU BUEN FUNCIONAMIENTO. LIMPIEZA DEL ÁREA DE TRABAJO.</t>
  </si>
  <si>
    <t>UM-IHS-SS-0010</t>
  </si>
  <si>
    <t>SUMINISTRO Y COLOCACIÓN DE LUMINARIA DE SOBREPONER LED 2X28W MOD MONTISI LTL-2282 2XF28T5 4100°K BLANCO FRIO BASE G5 MARCA TECNOLITE CON BALASTRO ELÉCTRONICO PARA TUBOS T5 DE 2X28W,  INCLUYE: CABLEADO AL TABLERO CON CONDUCTOR CALIBRE  No. 12 AWG. TIPO THW. MARCA CONDUMEX, CONEXIONES, APAGADORES, MISCELÁNEOS, MATERIAL DE FIJACIÓN, PRUEBAS Y TODO LO NECESARIO PARA SU BUEN FUNCIONAMIENTO.</t>
  </si>
  <si>
    <t>UM-IEL-LU/LED-0040</t>
  </si>
  <si>
    <t>UM-IEL-CO-0021</t>
  </si>
  <si>
    <t>SUMINISTRO Y COLOCACIÓN DE CONTACTO TIPO DUPLEX POLARIZADO LEVITION CON TERMINAL DE TIERRA FISICA, EN PISO, INCLUYE: TAPA INTERPERIE DUPLEX COOPER 358B, TAPA RECTANGULAR DUPLEX HOR. TP-7207 MARCA CROUSE HINDS, CABLEADO CONDUCTOR CALIBRE #10 AWG. TIPO THW, MARCA CONDUMEX, CONEXIONES, PRUEBAS Y MISCELANEOS.</t>
  </si>
  <si>
    <t>UM-IEL-RJ-0010</t>
  </si>
  <si>
    <t xml:space="preserve">SUMINISTRO Y COLOCACIÓN DE TAPAS MARCA ARROW HARD PARA SALIDAS DE EQUIPO DE CÓMPUTO CON SALIDA RJ45, INCLUYE: CABLE UTP CATEGORIAS 6 MARCA CONDUMEX O AVAYA, DESDE LA SALIDA DE RED AL CONCENTRADOR DEJANDO PUNTAS DE 2.50 M., MANO DE OBRA Y TODO LO NECESARIO PARA SU CORRECTA INSTALACIÓN.   </t>
  </si>
  <si>
    <t xml:space="preserve">SUMINISTRO Y COLOCACIÓN DE CONTACTO DOBLES TIPO DÚPLEX POLARIZADOS, CON POLO DE TIERRA FISICA A 127 VOLTS, MARCA ARROW HART O SIMILAR. INCLUYE:  TAPA REALZADA BTICINO MODELO MODUS COLOR BLANCO, CABLEADO, CONDUCTOR CALIBRE No. 12 AWG. TIPO THW. MARCA CONDUMEX, CONEXIONES, PRUEBAS Y MISCELÁNEOS. </t>
  </si>
  <si>
    <t>UM-IEL-CO-0010B</t>
  </si>
  <si>
    <t>CONCRETO PREMEZCLADO F´C=250KG/CM2 EN ESTRUCTURAS Y LOSAS, COLADO MONOLITICAMENTE CON T.M.A. 3/4" INCLUYE: COLOCADO, VIBRADO, CURADO DURANTE 7 DÍAS MINIMO (3 VECES AL DIA) Y PRUEBAS DE LABORATORIO, EN LOSAS DE AZOTEA INCLUYE AFINE Y ACABADO PARA RECIBIR IMPERMEABILIZANTE, EN 1  NIVEL.</t>
  </si>
  <si>
    <t>UM-CIM-CP-0040</t>
  </si>
  <si>
    <t>CONCRETO PREMEZCLADO F'C=250 KG/CM2 EN CIMENTACIÓN, T.M.A. 3/4", INCLUYE: BOMBEO, COLOCADO, VIBRADO, CURADO DURANTE 7 DÍAS Y PRUEBAS DE LABORATORIO.</t>
  </si>
  <si>
    <t>UM-CIM-CD-0055</t>
  </si>
  <si>
    <t>UM-AA-K1-0041</t>
  </si>
  <si>
    <t>AMPLIACIÓN DE LOS LABORATORIOS DE ICTIOLOGÍA Y BIOLOGÍA PESQUERA Y DINAMICA COSTERA, CAMPUS PUERTO ÁNGEL</t>
  </si>
  <si>
    <t>Ampliación de los laboratorios de Ictiología y Biología Pesquera y Dinámica Costera, Campus Puerto Ángel, edificio de 276.96 m2, los cuales estarán distribuidos en la planta baja 73.32 m2 para laboratorio de ictiología, 83.75 m2 para biología pesquera, 81.69 m2 para dinámica costera y 38.20 m2 para andador. La ampliación de la estructura estará desplantada sobre una cimentación a base de zapatas corridas, muretes de enrase, cadenas de desplante f´c=250kg/cm2.; la estructura está conformada por columnas, castillos, trabes y losas de entrepiso a base de concreto hidráulico; muro de tabique rojo común, aplanado en interior y exterior, acabados con sellador y pintura vinílica, firme de concreto reforzado con malla electrosoldada, cancelería de aluminio en puertas y ventanas, instalación hidro-sanitaria, eléctrica y red, en la Universidad del Mar.</t>
  </si>
  <si>
    <t>CONSTRUCCIÓN DE PLANTILLA DE 8 CM DE ESPESOR DE CONCRETO SIMPLE HECHO EN OBRA DE F'C=100 KG/CM2, INCLUYE: PREPARACIÓN DE LA SUPERFICIE, NIVELACIÓN, MAESTREADO Y COLADO, MANO DE OBRA, EQUIPO Y HERRAMIENTA.</t>
  </si>
  <si>
    <t>UM-CIM-PL-0020</t>
  </si>
  <si>
    <t>UM-CIM-EN-0020</t>
  </si>
  <si>
    <t>CADENA INTERIOR DE DESPLANTE TIPO CD1 DE 25X30 CMS. COLADO MONOLITICO CON CONCRETO F'C=250KG/CM2, ARMADA CON 4 VARILLAS DEL #4 Y EST. #2 @ 15 CM. INCLUYE: PREPARACIÓN DE ACERO (BARBA) DEL #2 @30CM, DE 54 CM DE LONGITUD, PARA CEJA, CIMBRA COMÚN, DESCIMBRADO, CRUCE DE VARILLAS, CURADO, MANO DE OBRA, HERRAMIENTAS Y MATERIALES.</t>
  </si>
  <si>
    <t>MURETE DE ENRASE EN CIMENTACIÓN CON BLOCK PESADO DE 14X21X40 CMS.  ASENTADO CON MORTERO CEMENTO-ARENA 1:3 DE 21 CM. DE ESPESOR, TRABAJO TERMINADO.</t>
  </si>
  <si>
    <t>CADENA DE CONCRETO MV O INTERMEDIA F´C=250KG/CM2 DE 14X10 CM. ARMADA CON 2 VARILLAS DEL #3 Y ESTRIBOS DEL #2 @ 20 CM., ANCLANDOLA A LOS CASTILLOS (VER DETALLE EN PLANO ESTRUCTURAL) INCLUYE: CIMBRADO, COLADO, DESCIMBRADO,  CRUCE DE VARILLAS, MANO DE OBRA, HERRAMIENTA Y MATERIALES.</t>
  </si>
  <si>
    <t>UM-AA-CD-0040B</t>
  </si>
  <si>
    <t>UM-AA-K3-0010</t>
  </si>
  <si>
    <t>UM-IEL-SP-0010</t>
  </si>
  <si>
    <t>SUMINISTRO Y COLOCACIÓN DE SUPRESORES DE TRANSITORIOS TVS2HWA50X SQUARE D SURGELOGIC HWA 208 Y / 120 VCA   3F 4H 50 KA. INCLUYE: MATERIAL, MANO DE OBRA Y TODO LO NECESARIO PARA SU CORRECTA INSTALACIÓN.</t>
  </si>
  <si>
    <t>UM-CIM-CH-0040</t>
  </si>
  <si>
    <t>CONCRETO HECHO EN OBRA F'C=250 KG/CM2 EN CIMENTACIÓN, T.M.A. 3/4", INCLUYE: COLOCADO, VIBRADO, CURADO POR 7 DÍAS Y PRUEBAS DE LABORATORIO.</t>
  </si>
  <si>
    <t>UM-AA-CE-0010</t>
  </si>
  <si>
    <t>CEJA DE CONCRETO HIDRAULICO  F'C=250KG/CM2 SECCIÓN PROMEDIO 30x10 CMS. ACABADO ESCOBILLADO, ARMADO LONGITUDINAL CON 2 VARILLAS #3 A 25 CM.  INCLUYE: CIMBRA APARENTE, CLAFLAN, COLADO, DESCIMBRADO, CURADO, MANO DE OBRA Y TODO LO NECESARIO PARA SU CORRECTA EJECUCIÓN.</t>
  </si>
  <si>
    <t>CADENA INTERMEDIA O DE CERRAMIENTO TIPO CC1 DE CONCRETO ARMADO F´C=250KG/CM2 DE  15X35 CMS, ARMADO CON 4 VARILLAS DEL #4 F´Y=4200 KG/CM2 Y ESTRIBOS DEL  #2, 6 a 10 Y  @17 CM EN AMBOS SENTIDOS. INCLUYE: CIMBRA COMÚN, COLADO, DESCIMBRADO, CRUCE DE VARILLAS, CURADO, MANO DE OBRA, HERRAMIENTAS Y MATERIALES, EN 1 NIVEL.</t>
  </si>
  <si>
    <t>CASTILLO DE CONCRETO K0 F´C= 250KG/CM2 DE 14x15 CMS. ARMADO CON 4 VARILLAS DEL No. 3 F´Y=4200KG/CM2 Y ESTRIBOS DEL #2, 6 @ 10, @ 20 CMS. INCLUYE: CIMBRA COMÚN, COLADO, DESCIMBRADO Y CRUCES DE VARILLAS, ANCLAJE, ESCUADRAS,  MANO DE OBRA, HERRAMIENTA Y MATERIALES, EN 1 NIVEL.</t>
  </si>
  <si>
    <t>CASTILLO DE CONCRETO K1 Ó KS1 F´C=250KG/CM2 DE 20X21 CM. DE SECCIÓN, ARMADO CON 4 VARILLAS DEL #4 FY=4200KG/CM2 Y ESTRIBOS DEL #2, 6 @ 10, @ 17 CMS. INCLUYE: CIMBRA COMÚN, DESCIMBRADO, CRUCE DE VARILLAS, ANCLAJE, ESCUADRAS, MANO DE OBRA, HERRAMIENTA Y MATERIALES, EN 1 NIVEL.</t>
  </si>
  <si>
    <t>CASTILLO DE CONCRETO  K3 Ó KS3 F´C=250KG/CM2 DE 14X50 CM. DE SECCIÓN, ARMADO CON 6 VARILLAS DEL #4 FY=4200KG/CM2 Y ESTRIBOS DEL #2, 6 @ 10, @ 17 CMS. INCLUYE: CIMBRA COMÚN, DESCIMBRADO, CRUCE DE VARILLAS, ANCLAJE, ESCUADRAS, MANO DE OBRA, HERRAMIENTA Y MATERIALES, EN 1 NIVEL.</t>
  </si>
  <si>
    <t>APLANADO ACABADO PULIDO Y/O FINO -SEGUN ESPECIFICACION DE PLANO- MORTERO: CEMENTO ARENA PROP. 1:4 A PLOMO Y REGLA DE 2 A 2.5CMS DE ESPESOR, PREPARACIÓN DE LA SUPERFICIE POR APLANAR (PICADO Y/O HUMEDECIDO DEPENDIENDO DE LA SUPERFICIE),  CURADO Y DEJANDO PARTIR EL REPELLADO, ACABADO CON FLOTA O PLANA DE MADERA HASTA OBTENER TEXTURA UNIFORME, SIN OQUEDADES, RAYONES, PROTUBERANCIAS. INCLUYE: MATERIAL, MANO DE OBRA, ANDAMIOS, REMATES Y ARISTAS A REGLA, BOQUILLAS Y RECORTES DE APLANADO PARA ZOCLO.</t>
  </si>
  <si>
    <t>SUMINISTRO Y COLOCACIÓN DE IMPERMEABILIZANTE EN AZOTEAS MARCA IMPERLLANTA A 2 MANOS COLOR TERRACOTA, GARANTIA A 5 AÑOS. INCL: PREPARACIÓN DE LA SUPERFICIE, (LIMPIEZA Y SELLADO CON MEZCLA DE IMPERLLANTA Y SELLADOR PROPORCIÓN 2:1), CALAFATEO DE GRIETAS EN CASO DE EXISTIR Y CHAFLANES CON CEMENTO PLÁSTICO (EMULASTIC DE COMEX), RECORTES, ACARREO Y ELEVACION DE LOS MATERIALES EN 1 NIVEL</t>
  </si>
  <si>
    <t>SUMINISTRO Y COLOCACION DE PUERTA DE EMERGENCIA (P1) DE 1.20 X 2.40 MTS. DE CANCELERIA  DE ALUMINIO ANODIZADO  NATURAL DE 3", FIJADA CON TAQUETES Y TORNILLOS SEGÚN DETALLES Y ESPECIFICACIONES DE PLANO, INCLUYE: ENDUELADO DE ALUMINIO EN LA PARTE INFERIOR DE LAS HOJAS Y CRISTAL  FILTRASOL DE 6MM EN LA SUPERIOR, BISAGRAS, CHAPA PHILIPS DK575, SELLADOR CON SILICÓN Y SELLADOR ACRILASTIC EN MARCOS Y TODO LO NECESARIO PARA SU BUEN FUNCIONAMIENTO.</t>
  </si>
  <si>
    <t>SALIDA PARA LUMINARIA Y CONTACTO, CON CAJA DE REGISTRO Y CHALUPAS DE PVC DE 13 Y 19 MM., TUBO Y CONECTOR CONDUIT DE PVC. TIPO PESADO DE 13, 19 Y 25 MM., INCLUYE: RANURAS, RESANES EN MUROS, GUIAS Y TODO LO NECESARIO PARA SU CORRECTA EJECUCION (VER PLANO ELÉCTRICO).</t>
  </si>
  <si>
    <t>SALIDA PARA APAGADOR SENCILLO O DE ESCALERA Y CONTROL DE VENTILADOR CON CHALUPA DE PVC. TUBO Y CONECTOR CONDUIT DE PVC. TIPO PESADO DE 13 MM.,  INCLUYE: RANURAS, RESANES EN MUROS, Y TODO LO NECESARIO PARA SU CORRECTA EJECUCIÓN Y FUNCIONAMIENTO (VER PLANO ELECTRICO).</t>
  </si>
  <si>
    <t>SUMINISTRO Y COLOCACION DE TABLERO DE DISTRIBUCIÓN  NQOD244A12F, PARA  24 CIRCUITOS 3 FASES 4 HILOS MCA. SQUARED, CON INTERRUPTOR TERMOMAGNETICO TIPO ATORNILLABLE 3X80 AMP. CON 1 TUBO DE PVC DE 50MM Y 4 TUBOS PVC DE 25 MM,  CONECTADOS A REGISTRO PRINCIPAL, INCLUYE: CONECTORES, INSTALACIONES, AMACIZADO,PRUEBAS, MATERIAL,MANO DE OBRA  Y TODO LO NECESARIO P/ SU BUEN FUNCIONAMIENTO.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</si>
</sst>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0\ _€_-;\-* #,##0.00\ _€_-;_-* &quot;-&quot;??\ _€_-;_-@_-"/>
    <numFmt numFmtId="165" formatCode="_-[$€-2]* #,##0.00_-;\-[$€-2]* #,##0.00_-;_-[$€-2]* &quot;-&quot;??_-"/>
    <numFmt numFmtId="166" formatCode="_-[$$-80A]* #,##0.00_-;\-[$$-80A]* #,##0.00_-;_-[$$-80A]* &quot;-&quot;??_-;_-@_-"/>
    <numFmt numFmtId="167" formatCode="&quot;$&quot;#,##0.00"/>
    <numFmt numFmtId="168" formatCode="_(&quot;$&quot;* #,##0.00_);_(&quot;$&quot;* \(#,##0.00\);_(&quot;$&quot;* &quot;-&quot;??_);_(@_)"/>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sz val="20"/>
      <color theme="1"/>
      <name val="Calibri"/>
      <family val="2"/>
      <scheme val="minor"/>
    </font>
    <font>
      <i/>
      <sz val="12"/>
      <color theme="1"/>
      <name val="Calibri"/>
      <family val="2"/>
      <scheme val="minor"/>
    </font>
    <font>
      <b/>
      <sz val="14"/>
      <color theme="1"/>
      <name val="Calibri"/>
      <family val="2"/>
      <scheme val="minor"/>
    </font>
    <font>
      <b/>
      <sz val="10"/>
      <name val="Calibri"/>
      <family val="2"/>
      <scheme val="minor"/>
    </font>
    <font>
      <b/>
      <i/>
      <sz val="10"/>
      <name val="Calibri"/>
      <family val="2"/>
      <scheme val="minor"/>
    </font>
    <font>
      <b/>
      <sz val="10"/>
      <name val="Arial"/>
      <family val="2"/>
    </font>
    <font>
      <sz val="10"/>
      <name val="Arial"/>
    </font>
    <font>
      <b/>
      <sz val="20"/>
      <name val="Calibri"/>
      <family val="2"/>
      <scheme val="minor"/>
    </font>
    <font>
      <i/>
      <sz val="12"/>
      <name val="Calibri"/>
      <family val="2"/>
      <scheme val="minor"/>
    </font>
    <font>
      <b/>
      <sz val="13"/>
      <name val="Calibri"/>
      <family val="2"/>
      <scheme val="minor"/>
    </font>
    <font>
      <b/>
      <sz val="14"/>
      <name val="Calibri"/>
      <family val="2"/>
      <scheme val="minor"/>
    </font>
  </fonts>
  <fills count="6">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8">
    <border>
      <left/>
      <right/>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double">
        <color indexed="64"/>
      </left>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8">
    <xf numFmtId="0" fontId="0" fillId="0" borderId="0"/>
    <xf numFmtId="165" fontId="8" fillId="0" borderId="0" applyFont="0" applyFill="0" applyBorder="0" applyAlignment="0" applyProtection="0"/>
    <xf numFmtId="164" fontId="7" fillId="0" borderId="0" applyFont="0" applyFill="0" applyBorder="0" applyAlignment="0" applyProtection="0"/>
    <xf numFmtId="0" fontId="8" fillId="0" borderId="0"/>
    <xf numFmtId="0" fontId="7" fillId="0" borderId="0"/>
    <xf numFmtId="0" fontId="9" fillId="0" borderId="0"/>
    <xf numFmtId="0" fontId="7" fillId="0" borderId="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0" fontId="5" fillId="0" borderId="0"/>
    <xf numFmtId="43" fontId="7" fillId="0" borderId="0" applyFont="0" applyFill="0" applyBorder="0" applyAlignment="0" applyProtection="0"/>
    <xf numFmtId="0" fontId="7" fillId="0" borderId="0"/>
    <xf numFmtId="0" fontId="4" fillId="0" borderId="0"/>
    <xf numFmtId="0" fontId="4" fillId="0" borderId="0"/>
    <xf numFmtId="0" fontId="3" fillId="0" borderId="0"/>
    <xf numFmtId="0" fontId="2" fillId="0" borderId="0"/>
  </cellStyleXfs>
  <cellXfs count="102">
    <xf numFmtId="0" fontId="0" fillId="0" borderId="0" xfId="0"/>
    <xf numFmtId="0" fontId="11" fillId="0" borderId="6" xfId="4" applyFont="1" applyBorder="1"/>
    <xf numFmtId="49" fontId="11" fillId="0" borderId="1" xfId="16" applyNumberFormat="1" applyFont="1" applyFill="1" applyBorder="1" applyAlignment="1">
      <alignment horizontal="center" vertical="center"/>
    </xf>
    <xf numFmtId="0" fontId="11" fillId="0" borderId="3" xfId="16" applyNumberFormat="1" applyFont="1" applyFill="1" applyBorder="1" applyAlignment="1">
      <alignment horizontal="justify" vertical="center"/>
    </xf>
    <xf numFmtId="0" fontId="11" fillId="0" borderId="2" xfId="16" applyFont="1" applyFill="1" applyBorder="1" applyAlignment="1">
      <alignment horizontal="center" vertical="center"/>
    </xf>
    <xf numFmtId="4" fontId="11" fillId="0" borderId="3" xfId="16" applyNumberFormat="1" applyFont="1" applyFill="1" applyBorder="1" applyAlignment="1">
      <alignment horizontal="center" vertical="center"/>
    </xf>
    <xf numFmtId="166" fontId="11" fillId="0" borderId="2" xfId="16" applyNumberFormat="1" applyFont="1" applyFill="1" applyBorder="1" applyAlignment="1">
      <alignment horizontal="center" vertical="center"/>
    </xf>
    <xf numFmtId="0" fontId="11" fillId="0" borderId="2" xfId="16" applyFont="1" applyFill="1" applyBorder="1" applyAlignment="1">
      <alignment vertical="center"/>
    </xf>
    <xf numFmtId="166" fontId="11" fillId="0" borderId="4" xfId="16" applyNumberFormat="1" applyFont="1" applyFill="1" applyBorder="1" applyAlignment="1">
      <alignment horizontal="center" vertical="center"/>
    </xf>
    <xf numFmtId="0" fontId="11" fillId="0" borderId="1" xfId="16" applyFont="1" applyFill="1" applyBorder="1" applyAlignment="1">
      <alignment horizontal="center" vertical="center"/>
    </xf>
    <xf numFmtId="2" fontId="11" fillId="0" borderId="3" xfId="16" applyNumberFormat="1" applyFont="1" applyFill="1" applyBorder="1" applyAlignment="1">
      <alignment horizontal="center" vertical="center"/>
    </xf>
    <xf numFmtId="0" fontId="11" fillId="0" borderId="6" xfId="16" applyFont="1" applyFill="1" applyBorder="1" applyAlignment="1">
      <alignment vertical="center"/>
    </xf>
    <xf numFmtId="2" fontId="11" fillId="0" borderId="3" xfId="16" applyNumberFormat="1" applyFont="1" applyFill="1" applyBorder="1" applyAlignment="1">
      <alignment horizontal="center" vertical="center" wrapText="1"/>
    </xf>
    <xf numFmtId="166" fontId="11" fillId="0" borderId="2" xfId="16" applyNumberFormat="1" applyFont="1" applyFill="1" applyBorder="1" applyAlignment="1">
      <alignment horizontal="center" vertical="center" wrapText="1"/>
    </xf>
    <xf numFmtId="167" fontId="12" fillId="0" borderId="0" xfId="16" applyNumberFormat="1" applyFont="1"/>
    <xf numFmtId="0" fontId="11" fillId="0" borderId="1" xfId="0" applyFont="1" applyFill="1" applyBorder="1" applyAlignment="1">
      <alignment horizontal="center" vertical="center"/>
    </xf>
    <xf numFmtId="0" fontId="11" fillId="0" borderId="3" xfId="0" applyNumberFormat="1" applyFont="1" applyFill="1" applyBorder="1" applyAlignment="1">
      <alignment horizontal="justify" vertical="center"/>
    </xf>
    <xf numFmtId="166"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7" fillId="0" borderId="2" xfId="16" applyFont="1" applyFill="1" applyBorder="1" applyAlignment="1">
      <alignment vertical="center"/>
    </xf>
    <xf numFmtId="166" fontId="17" fillId="3" borderId="4" xfId="16" applyNumberFormat="1" applyFont="1" applyFill="1" applyBorder="1" applyAlignment="1">
      <alignment horizontal="center" vertical="center"/>
    </xf>
    <xf numFmtId="166" fontId="17" fillId="4" borderId="4" xfId="16" applyNumberFormat="1" applyFont="1" applyFill="1" applyBorder="1" applyAlignment="1">
      <alignment horizontal="center" vertical="center"/>
    </xf>
    <xf numFmtId="166" fontId="17" fillId="5" borderId="4" xfId="16" applyNumberFormat="1" applyFont="1" applyFill="1" applyBorder="1" applyAlignment="1">
      <alignment horizontal="center" vertical="center"/>
    </xf>
    <xf numFmtId="0" fontId="2" fillId="0" borderId="0" xfId="17"/>
    <xf numFmtId="0" fontId="19" fillId="0" borderId="0" xfId="6" applyFont="1" applyAlignment="1">
      <alignment horizontal="right"/>
    </xf>
    <xf numFmtId="0" fontId="7" fillId="0" borderId="0" xfId="6" applyFont="1"/>
    <xf numFmtId="168" fontId="12" fillId="0" borderId="10" xfId="8" applyNumberFormat="1" applyFont="1" applyBorder="1" applyAlignment="1">
      <alignment horizontal="center" vertical="center"/>
    </xf>
    <xf numFmtId="0" fontId="12" fillId="0" borderId="0" xfId="6" applyFont="1" applyAlignment="1">
      <alignment horizontal="right" vertical="center"/>
    </xf>
    <xf numFmtId="0" fontId="12" fillId="0" borderId="0" xfId="6" applyFont="1" applyAlignment="1">
      <alignment vertical="center"/>
    </xf>
    <xf numFmtId="168" fontId="12" fillId="0" borderId="0" xfId="8" applyNumberFormat="1" applyFont="1" applyBorder="1" applyAlignment="1">
      <alignment horizontal="center" vertical="center"/>
    </xf>
    <xf numFmtId="168" fontId="12" fillId="0" borderId="11" xfId="8" applyNumberFormat="1" applyFont="1" applyBorder="1" applyAlignment="1">
      <alignment horizontal="center" vertical="center"/>
    </xf>
    <xf numFmtId="44" fontId="12" fillId="0" borderId="12" xfId="8" applyNumberFormat="1" applyFont="1" applyBorder="1" applyAlignment="1">
      <alignment horizontal="center" vertical="center"/>
    </xf>
    <xf numFmtId="0" fontId="12" fillId="0" borderId="0" xfId="6" applyFont="1"/>
    <xf numFmtId="0" fontId="10" fillId="0" borderId="0" xfId="6" applyFont="1"/>
    <xf numFmtId="0" fontId="10" fillId="0" borderId="0" xfId="6" applyFont="1" applyAlignment="1">
      <alignment vertical="center"/>
    </xf>
    <xf numFmtId="0" fontId="11" fillId="0" borderId="0" xfId="6" applyFont="1"/>
    <xf numFmtId="44" fontId="12" fillId="0" borderId="10" xfId="8" applyNumberFormat="1" applyFont="1" applyBorder="1" applyAlignment="1">
      <alignment horizontal="center" vertical="center"/>
    </xf>
    <xf numFmtId="0" fontId="12" fillId="0" borderId="0" xfId="6" applyFont="1" applyAlignment="1">
      <alignment horizontal="center"/>
    </xf>
    <xf numFmtId="0" fontId="13" fillId="2" borderId="13" xfId="4" applyFont="1" applyFill="1" applyBorder="1" applyAlignment="1">
      <alignment horizontal="center" vertical="center"/>
    </xf>
    <xf numFmtId="2" fontId="13" fillId="2" borderId="13" xfId="4" applyNumberFormat="1" applyFont="1" applyFill="1" applyBorder="1" applyAlignment="1">
      <alignment horizontal="center" vertical="center"/>
    </xf>
    <xf numFmtId="0" fontId="13" fillId="0" borderId="15" xfId="4" applyFont="1" applyFill="1" applyBorder="1" applyAlignment="1">
      <alignment horizontal="center" vertical="center"/>
    </xf>
    <xf numFmtId="0" fontId="13" fillId="0" borderId="16" xfId="4" applyFont="1" applyFill="1" applyBorder="1" applyAlignment="1">
      <alignment horizontal="center" vertical="center"/>
    </xf>
    <xf numFmtId="2" fontId="13" fillId="0" borderId="16" xfId="4" applyNumberFormat="1" applyFont="1" applyFill="1" applyBorder="1" applyAlignment="1">
      <alignment horizontal="center" vertical="center"/>
    </xf>
    <xf numFmtId="0" fontId="13" fillId="0" borderId="17" xfId="4" applyFont="1" applyFill="1" applyBorder="1" applyAlignment="1">
      <alignment horizontal="center" vertical="center"/>
    </xf>
    <xf numFmtId="2" fontId="11" fillId="0" borderId="3" xfId="0" applyNumberFormat="1" applyFont="1" applyFill="1" applyBorder="1" applyAlignment="1">
      <alignment horizontal="center" vertical="center"/>
    </xf>
    <xf numFmtId="0" fontId="17" fillId="0" borderId="2" xfId="0" applyFont="1" applyFill="1" applyBorder="1" applyAlignment="1">
      <alignment vertical="center"/>
    </xf>
    <xf numFmtId="0" fontId="11" fillId="0" borderId="2" xfId="0" applyNumberFormat="1" applyFont="1" applyFill="1" applyBorder="1" applyAlignment="1">
      <alignment horizontal="justify" vertical="center"/>
    </xf>
    <xf numFmtId="2" fontId="11" fillId="0" borderId="2" xfId="0" applyNumberFormat="1" applyFont="1" applyFill="1" applyBorder="1" applyAlignment="1">
      <alignment horizontal="center" vertical="center"/>
    </xf>
    <xf numFmtId="0" fontId="11" fillId="0" borderId="3" xfId="0" applyFont="1" applyFill="1" applyBorder="1" applyAlignment="1">
      <alignment horizontal="justify" vertical="center" wrapText="1"/>
    </xf>
    <xf numFmtId="0" fontId="11" fillId="0" borderId="3" xfId="16" applyNumberFormat="1" applyFont="1" applyFill="1" applyBorder="1" applyAlignment="1">
      <alignment horizontal="justify" vertical="center" wrapText="1"/>
    </xf>
    <xf numFmtId="0" fontId="11" fillId="0" borderId="3" xfId="16" applyFont="1" applyFill="1" applyBorder="1" applyAlignment="1">
      <alignment horizontal="justify" vertical="center" wrapText="1"/>
    </xf>
    <xf numFmtId="166" fontId="10" fillId="0" borderId="0" xfId="16" applyNumberFormat="1" applyFont="1"/>
    <xf numFmtId="0" fontId="10" fillId="0" borderId="0" xfId="16" applyFont="1"/>
    <xf numFmtId="0" fontId="12" fillId="0" borderId="0" xfId="6" applyFont="1" applyAlignment="1">
      <alignment horizontal="left" vertical="center"/>
    </xf>
    <xf numFmtId="0" fontId="14" fillId="0" borderId="0" xfId="17" applyFont="1" applyAlignment="1">
      <alignment horizontal="center"/>
    </xf>
    <xf numFmtId="0" fontId="15" fillId="0" borderId="0" xfId="17" applyFont="1" applyAlignment="1">
      <alignment horizontal="center"/>
    </xf>
    <xf numFmtId="0" fontId="16" fillId="0" borderId="0" xfId="17" applyFont="1" applyAlignment="1">
      <alignment horizontal="center" vertical="center" wrapText="1"/>
    </xf>
    <xf numFmtId="0" fontId="13" fillId="0" borderId="0" xfId="6" applyFont="1" applyAlignment="1">
      <alignment horizontal="left" vertical="center" wrapText="1"/>
    </xf>
    <xf numFmtId="0" fontId="1" fillId="0" borderId="0" xfId="17" applyFont="1" applyAlignment="1">
      <alignment horizontal="justify" vertical="center" wrapText="1"/>
    </xf>
    <xf numFmtId="0" fontId="2" fillId="0" borderId="0" xfId="17" applyAlignment="1">
      <alignment horizontal="justify" vertical="center" wrapText="1"/>
    </xf>
    <xf numFmtId="0" fontId="18" fillId="3" borderId="14" xfId="4" applyFont="1" applyFill="1" applyBorder="1" applyAlignment="1">
      <alignment horizontal="left" vertical="top" wrapText="1"/>
    </xf>
    <xf numFmtId="0" fontId="18" fillId="3" borderId="5" xfId="4" applyFont="1" applyFill="1" applyBorder="1" applyAlignment="1">
      <alignment horizontal="left" vertical="top" wrapText="1"/>
    </xf>
    <xf numFmtId="0" fontId="18" fillId="3" borderId="7" xfId="4" applyFont="1" applyFill="1" applyBorder="1" applyAlignment="1">
      <alignment horizontal="left" vertical="top" wrapText="1"/>
    </xf>
    <xf numFmtId="0" fontId="17" fillId="3" borderId="8" xfId="4" applyFont="1" applyFill="1" applyBorder="1" applyAlignment="1">
      <alignment horizontal="right" vertical="top" wrapText="1"/>
    </xf>
    <xf numFmtId="0" fontId="17" fillId="3" borderId="3" xfId="4" applyFont="1" applyFill="1" applyBorder="1" applyAlignment="1">
      <alignment horizontal="right" vertical="top" wrapText="1"/>
    </xf>
    <xf numFmtId="0" fontId="17" fillId="3" borderId="9" xfId="4" applyFont="1" applyFill="1" applyBorder="1" applyAlignment="1">
      <alignment horizontal="right" vertical="top" wrapText="1"/>
    </xf>
    <xf numFmtId="0" fontId="18" fillId="3" borderId="8" xfId="4" applyFont="1" applyFill="1" applyBorder="1" applyAlignment="1">
      <alignment horizontal="left" vertical="top" wrapText="1"/>
    </xf>
    <xf numFmtId="0" fontId="18" fillId="3" borderId="3" xfId="4" applyFont="1" applyFill="1" applyBorder="1" applyAlignment="1">
      <alignment horizontal="left" vertical="top" wrapText="1"/>
    </xf>
    <xf numFmtId="0" fontId="18" fillId="3" borderId="4" xfId="4" applyFont="1" applyFill="1" applyBorder="1" applyAlignment="1">
      <alignment horizontal="left" vertical="top" wrapText="1"/>
    </xf>
    <xf numFmtId="0" fontId="17" fillId="3" borderId="8" xfId="16" applyFont="1" applyFill="1" applyBorder="1" applyAlignment="1">
      <alignment horizontal="right" vertical="center" wrapText="1"/>
    </xf>
    <xf numFmtId="0" fontId="17" fillId="3" borderId="3" xfId="16" applyFont="1" applyFill="1" applyBorder="1" applyAlignment="1">
      <alignment horizontal="right" vertical="center" wrapText="1"/>
    </xf>
    <xf numFmtId="0" fontId="17" fillId="3" borderId="9" xfId="16" applyFont="1" applyFill="1" applyBorder="1" applyAlignment="1">
      <alignment horizontal="right" vertical="center" wrapText="1"/>
    </xf>
    <xf numFmtId="0" fontId="18" fillId="3" borderId="8" xfId="16" applyFont="1" applyFill="1" applyBorder="1" applyAlignment="1">
      <alignment horizontal="left" vertical="center" wrapText="1"/>
    </xf>
    <xf numFmtId="0" fontId="18" fillId="3" borderId="3" xfId="16" applyFont="1" applyFill="1" applyBorder="1" applyAlignment="1">
      <alignment horizontal="left" vertical="center" wrapText="1"/>
    </xf>
    <xf numFmtId="0" fontId="18" fillId="3" borderId="4" xfId="16" applyFont="1" applyFill="1" applyBorder="1" applyAlignment="1">
      <alignment horizontal="left" vertical="center" wrapText="1"/>
    </xf>
    <xf numFmtId="0" fontId="17" fillId="3" borderId="8" xfId="16" applyFont="1" applyFill="1" applyBorder="1" applyAlignment="1">
      <alignment horizontal="left" vertical="center" wrapText="1"/>
    </xf>
    <xf numFmtId="0" fontId="17" fillId="3" borderId="3" xfId="16" applyFont="1" applyFill="1" applyBorder="1" applyAlignment="1">
      <alignment horizontal="left" vertical="center" wrapText="1"/>
    </xf>
    <xf numFmtId="0" fontId="17" fillId="3" borderId="4" xfId="16" applyFont="1" applyFill="1" applyBorder="1" applyAlignment="1">
      <alignment horizontal="left" vertical="center" wrapText="1"/>
    </xf>
    <xf numFmtId="0" fontId="17" fillId="4" borderId="8" xfId="16" applyFont="1" applyFill="1" applyBorder="1" applyAlignment="1">
      <alignment horizontal="right" vertical="center" wrapText="1"/>
    </xf>
    <xf numFmtId="0" fontId="17" fillId="4" borderId="3" xfId="16" applyFont="1" applyFill="1" applyBorder="1" applyAlignment="1">
      <alignment horizontal="right" vertical="center" wrapText="1"/>
    </xf>
    <xf numFmtId="0" fontId="17" fillId="4" borderId="9" xfId="16" applyFont="1" applyFill="1" applyBorder="1" applyAlignment="1">
      <alignment horizontal="right" vertical="center" wrapText="1"/>
    </xf>
    <xf numFmtId="0" fontId="17" fillId="4" borderId="8" xfId="16" applyFont="1" applyFill="1" applyBorder="1" applyAlignment="1">
      <alignment horizontal="left" vertical="center" wrapText="1"/>
    </xf>
    <xf numFmtId="0" fontId="17" fillId="4" borderId="3" xfId="16" applyFont="1" applyFill="1" applyBorder="1" applyAlignment="1">
      <alignment horizontal="left" vertical="center" wrapText="1"/>
    </xf>
    <xf numFmtId="0" fontId="17" fillId="4" borderId="4" xfId="16" applyFont="1" applyFill="1" applyBorder="1" applyAlignment="1">
      <alignment horizontal="left" vertical="center" wrapText="1"/>
    </xf>
    <xf numFmtId="0" fontId="17" fillId="3" borderId="9" xfId="16" applyFont="1" applyFill="1" applyBorder="1" applyAlignment="1">
      <alignment horizontal="left" vertical="center" wrapText="1"/>
    </xf>
    <xf numFmtId="0" fontId="17" fillId="5" borderId="8" xfId="16" applyFont="1" applyFill="1" applyBorder="1" applyAlignment="1">
      <alignment horizontal="right" vertical="center"/>
    </xf>
    <xf numFmtId="0" fontId="17" fillId="5" borderId="3" xfId="16" applyFont="1" applyFill="1" applyBorder="1" applyAlignment="1">
      <alignment horizontal="right" vertical="center"/>
    </xf>
    <xf numFmtId="0" fontId="17" fillId="5" borderId="9" xfId="16" applyFont="1" applyFill="1" applyBorder="1" applyAlignment="1">
      <alignment horizontal="right" vertical="center"/>
    </xf>
    <xf numFmtId="0" fontId="21" fillId="0" borderId="0" xfId="16" applyFont="1" applyAlignment="1">
      <alignment horizontal="center"/>
    </xf>
    <xf numFmtId="0" fontId="22" fillId="0" borderId="0" xfId="16" applyFont="1" applyAlignment="1">
      <alignment horizontal="center"/>
    </xf>
    <xf numFmtId="0" fontId="23" fillId="0" borderId="0" xfId="16" applyFont="1" applyAlignment="1">
      <alignment horizontal="center" wrapText="1"/>
    </xf>
    <xf numFmtId="0" fontId="10" fillId="0" borderId="0" xfId="16" applyFont="1" applyAlignment="1">
      <alignment vertical="center"/>
    </xf>
    <xf numFmtId="0" fontId="12" fillId="0" borderId="0" xfId="16" applyFont="1"/>
    <xf numFmtId="0" fontId="10" fillId="0" borderId="0" xfId="16" applyFont="1" applyAlignment="1">
      <alignment horizontal="justify" wrapText="1"/>
    </xf>
    <xf numFmtId="0" fontId="10" fillId="0" borderId="0" xfId="16" applyFont="1" applyFill="1" applyBorder="1"/>
    <xf numFmtId="166" fontId="10" fillId="0" borderId="0" xfId="16" applyNumberFormat="1" applyFont="1" applyFill="1" applyBorder="1"/>
    <xf numFmtId="0" fontId="24" fillId="0" borderId="0" xfId="16" applyFont="1"/>
    <xf numFmtId="0" fontId="20" fillId="0" borderId="0" xfId="0" applyFont="1" applyFill="1" applyBorder="1"/>
    <xf numFmtId="166" fontId="10" fillId="0" borderId="0" xfId="16" applyNumberFormat="1" applyFont="1" applyFill="1"/>
    <xf numFmtId="0" fontId="10" fillId="0" borderId="0" xfId="16" applyFont="1" applyFill="1"/>
    <xf numFmtId="167" fontId="10" fillId="0" borderId="0" xfId="16" applyNumberFormat="1" applyFont="1"/>
    <xf numFmtId="44" fontId="10" fillId="0" borderId="0" xfId="16" applyNumberFormat="1" applyFont="1"/>
  </cellXfs>
  <cellStyles count="18">
    <cellStyle name="Euro" xfId="1"/>
    <cellStyle name="Millares 2" xfId="2"/>
    <cellStyle name="Millares 2 2 3" xfId="12"/>
    <cellStyle name="Moneda 2" xfId="7"/>
    <cellStyle name="Moneda 3" xfId="8"/>
    <cellStyle name="Normal" xfId="0" builtinId="0"/>
    <cellStyle name="Normal 2" xfId="3"/>
    <cellStyle name="Normal 2 2" xfId="6"/>
    <cellStyle name="Normal 2 2 2" xfId="13"/>
    <cellStyle name="Normal 2_CAT._DE_CPTOS._EDIF._DE_9_AUL._DE_2_NIVS." xfId="4"/>
    <cellStyle name="Normal 3" xfId="5"/>
    <cellStyle name="Normal 4" xfId="9"/>
    <cellStyle name="Normal 4 2" xfId="11"/>
    <cellStyle name="Normal 4 3" xfId="15"/>
    <cellStyle name="Normal 5" xfId="10"/>
    <cellStyle name="Normal 6" xfId="14"/>
    <cellStyle name="Normal 7" xfId="16"/>
    <cellStyle name="Normal 8"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180975</xdr:rowOff>
    </xdr:from>
    <xdr:to>
      <xdr:col>1</xdr:col>
      <xdr:colOff>485775</xdr:colOff>
      <xdr:row>3</xdr:row>
      <xdr:rowOff>171450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390525" y="180975"/>
          <a:ext cx="857250"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57150</xdr:rowOff>
    </xdr:from>
    <xdr:to>
      <xdr:col>1</xdr:col>
      <xdr:colOff>875411</xdr:colOff>
      <xdr:row>3</xdr:row>
      <xdr:rowOff>180975</xdr:rowOff>
    </xdr:to>
    <xdr:pic>
      <xdr:nvPicPr>
        <xdr:cNvPr id="2" name="Imagen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85875" y="247650"/>
          <a:ext cx="865886" cy="8477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UMAR\Desktop\PROYECTOS\ICTIOLOGIA%20PA2019\GENERADOR%20AMP%20ICTIOLOGIA%20PA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Cimentacion"/>
      <sheetName val="Estructura"/>
      <sheetName val="Albañilería"/>
      <sheetName val="Cancelería y Herrería"/>
      <sheetName val="Instalaciones"/>
      <sheetName val="Obra Exterior"/>
    </sheetNames>
    <sheetDataSet>
      <sheetData sheetId="0">
        <row r="23">
          <cell r="K23">
            <v>1.2000000000000002</v>
          </cell>
        </row>
      </sheetData>
      <sheetData sheetId="1">
        <row r="14">
          <cell r="K14">
            <v>272</v>
          </cell>
        </row>
        <row r="47">
          <cell r="K47">
            <v>93.130999999999986</v>
          </cell>
        </row>
        <row r="53">
          <cell r="K53">
            <v>6.3594999999999997</v>
          </cell>
        </row>
        <row r="62">
          <cell r="K62">
            <v>19.471576000000002</v>
          </cell>
        </row>
        <row r="114">
          <cell r="K114">
            <v>1305.20696</v>
          </cell>
        </row>
        <row r="121">
          <cell r="K121">
            <v>71.632319999999993</v>
          </cell>
        </row>
        <row r="133">
          <cell r="K133">
            <v>56.16</v>
          </cell>
        </row>
        <row r="147">
          <cell r="K147">
            <v>596.09685000000013</v>
          </cell>
        </row>
        <row r="183">
          <cell r="K183">
            <v>139.11900000000003</v>
          </cell>
        </row>
        <row r="213">
          <cell r="K213">
            <v>27.867025000000002</v>
          </cell>
        </row>
        <row r="226">
          <cell r="K226">
            <v>40.155499999999996</v>
          </cell>
        </row>
        <row r="239">
          <cell r="K239">
            <v>73.009999999999991</v>
          </cell>
        </row>
        <row r="246">
          <cell r="K246">
            <v>83.134050000000002</v>
          </cell>
        </row>
        <row r="251">
          <cell r="K251">
            <v>7</v>
          </cell>
        </row>
        <row r="268">
          <cell r="K268">
            <v>73.009999999999991</v>
          </cell>
        </row>
      </sheetData>
      <sheetData sheetId="2">
        <row r="27">
          <cell r="K27">
            <v>67.39200000000001</v>
          </cell>
        </row>
        <row r="52">
          <cell r="K52">
            <v>116.53800000000001</v>
          </cell>
        </row>
        <row r="73">
          <cell r="K73">
            <v>175.8021</v>
          </cell>
        </row>
        <row r="160">
          <cell r="K160">
            <v>3260.4579840000006</v>
          </cell>
        </row>
        <row r="170">
          <cell r="K170">
            <v>135.91416000000001</v>
          </cell>
        </row>
        <row r="183">
          <cell r="K183">
            <v>121.3056</v>
          </cell>
        </row>
        <row r="219">
          <cell r="K219">
            <v>2016.0767700000001</v>
          </cell>
        </row>
        <row r="246">
          <cell r="K246">
            <v>42.533339999999988</v>
          </cell>
        </row>
      </sheetData>
      <sheetData sheetId="3">
        <row r="26">
          <cell r="K26">
            <v>63.27000000000001</v>
          </cell>
        </row>
        <row r="34">
          <cell r="K34">
            <v>38.160000000000004</v>
          </cell>
        </row>
        <row r="42">
          <cell r="K42">
            <v>24.18</v>
          </cell>
        </row>
        <row r="52">
          <cell r="K52">
            <v>2.74</v>
          </cell>
        </row>
        <row r="65">
          <cell r="K65">
            <v>8.2200000000000006</v>
          </cell>
        </row>
        <row r="89">
          <cell r="K89">
            <v>150.67560000000003</v>
          </cell>
        </row>
        <row r="97">
          <cell r="K97">
            <v>157.33270000000002</v>
          </cell>
        </row>
        <row r="116">
          <cell r="K116">
            <v>150.67560000000003</v>
          </cell>
        </row>
        <row r="130">
          <cell r="K130">
            <v>496.36799999999994</v>
          </cell>
        </row>
        <row r="156">
          <cell r="K156">
            <v>172.29140000000001</v>
          </cell>
        </row>
      </sheetData>
      <sheetData sheetId="4">
        <row r="14">
          <cell r="K14">
            <v>1</v>
          </cell>
        </row>
        <row r="31">
          <cell r="K31">
            <v>23.740000000000002</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2"/>
  <sheetViews>
    <sheetView tabSelected="1" view="pageBreakPreview" topLeftCell="A7" zoomScaleNormal="85" zoomScaleSheetLayoutView="100" workbookViewId="0">
      <selection activeCell="N17" sqref="N17"/>
    </sheetView>
  </sheetViews>
  <sheetFormatPr baseColWidth="10" defaultRowHeight="15" x14ac:dyDescent="0.25"/>
  <cols>
    <col min="1" max="9" width="8.7109375" style="23" customWidth="1"/>
    <col min="10" max="10" width="20.7109375" style="23" customWidth="1"/>
    <col min="11" max="16384" width="11.42578125" style="23"/>
  </cols>
  <sheetData>
    <row r="3" spans="1:10" ht="26.25" x14ac:dyDescent="0.4">
      <c r="A3" s="54" t="s">
        <v>7</v>
      </c>
      <c r="B3" s="54"/>
      <c r="C3" s="54"/>
      <c r="D3" s="54"/>
      <c r="E3" s="54"/>
      <c r="F3" s="54"/>
      <c r="G3" s="54"/>
      <c r="H3" s="54"/>
      <c r="I3" s="54"/>
      <c r="J3" s="54"/>
    </row>
    <row r="4" spans="1:10" ht="15.75" x14ac:dyDescent="0.25">
      <c r="A4" s="55" t="s">
        <v>30</v>
      </c>
      <c r="B4" s="55"/>
      <c r="C4" s="55"/>
      <c r="D4" s="55"/>
      <c r="E4" s="55"/>
      <c r="F4" s="55"/>
      <c r="G4" s="55"/>
      <c r="H4" s="55"/>
      <c r="I4" s="55"/>
      <c r="J4" s="55"/>
    </row>
    <row r="6" spans="1:10" ht="44.25" customHeight="1" x14ac:dyDescent="0.25">
      <c r="A6" s="56" t="s">
        <v>155</v>
      </c>
      <c r="B6" s="56"/>
      <c r="C6" s="56"/>
      <c r="D6" s="56"/>
      <c r="E6" s="56"/>
      <c r="F6" s="56"/>
      <c r="G6" s="56"/>
      <c r="H6" s="56"/>
      <c r="I6" s="56"/>
      <c r="J6" s="56"/>
    </row>
    <row r="8" spans="1:10" ht="15.75" x14ac:dyDescent="0.25">
      <c r="A8" s="57" t="s">
        <v>26</v>
      </c>
      <c r="B8" s="57"/>
      <c r="C8" s="57"/>
      <c r="D8" s="57"/>
      <c r="E8" s="57"/>
      <c r="F8" s="57"/>
      <c r="G8" s="57"/>
      <c r="H8" s="57"/>
      <c r="I8" s="57"/>
      <c r="J8" s="57"/>
    </row>
    <row r="10" spans="1:10" ht="139.5" customHeight="1" x14ac:dyDescent="0.25">
      <c r="A10" s="58" t="s">
        <v>156</v>
      </c>
      <c r="B10" s="59"/>
      <c r="C10" s="59"/>
      <c r="D10" s="59"/>
      <c r="E10" s="59"/>
      <c r="F10" s="59"/>
      <c r="G10" s="59"/>
      <c r="H10" s="59"/>
      <c r="I10" s="59"/>
      <c r="J10" s="59"/>
    </row>
    <row r="14" spans="1:10" x14ac:dyDescent="0.25">
      <c r="A14" s="35"/>
      <c r="B14" s="32"/>
      <c r="C14" s="32" t="s">
        <v>135</v>
      </c>
      <c r="D14" s="32"/>
      <c r="E14" s="33"/>
      <c r="F14" s="33"/>
      <c r="G14" s="33"/>
      <c r="H14" s="32"/>
      <c r="I14" s="32"/>
      <c r="J14" s="37" t="s">
        <v>134</v>
      </c>
    </row>
    <row r="15" spans="1:10" x14ac:dyDescent="0.25">
      <c r="A15" s="35"/>
      <c r="B15" s="32"/>
      <c r="C15" s="32"/>
      <c r="D15" s="32"/>
      <c r="E15" s="33"/>
      <c r="F15" s="33"/>
      <c r="G15" s="33"/>
      <c r="H15" s="32"/>
      <c r="I15" s="32"/>
      <c r="J15" s="37" t="s">
        <v>133</v>
      </c>
    </row>
    <row r="16" spans="1:10" x14ac:dyDescent="0.25">
      <c r="A16" s="35"/>
      <c r="B16" s="32"/>
      <c r="C16" s="32"/>
      <c r="D16" s="32"/>
      <c r="E16" s="33"/>
      <c r="F16" s="33"/>
      <c r="G16" s="33"/>
      <c r="H16" s="32"/>
      <c r="I16" s="32"/>
      <c r="J16" s="32"/>
    </row>
    <row r="17" spans="1:10" x14ac:dyDescent="0.25">
      <c r="A17" s="35"/>
      <c r="B17" s="32" t="s">
        <v>132</v>
      </c>
      <c r="C17" s="53" t="s">
        <v>131</v>
      </c>
      <c r="D17" s="53"/>
      <c r="E17" s="53"/>
      <c r="F17" s="33"/>
      <c r="G17" s="33"/>
      <c r="H17" s="32"/>
      <c r="I17" s="32"/>
      <c r="J17" s="36">
        <f>'PRESUPUESTO LICITACIÓN'!G14</f>
        <v>0</v>
      </c>
    </row>
    <row r="18" spans="1:10" x14ac:dyDescent="0.25">
      <c r="A18" s="35"/>
      <c r="B18" s="32" t="s">
        <v>130</v>
      </c>
      <c r="C18" s="53" t="s">
        <v>129</v>
      </c>
      <c r="D18" s="53"/>
      <c r="E18" s="53"/>
      <c r="F18" s="33"/>
      <c r="G18" s="33"/>
      <c r="H18" s="32"/>
      <c r="I18" s="32"/>
      <c r="J18" s="36">
        <f>'PRESUPUESTO LICITACIÓN'!G34</f>
        <v>0</v>
      </c>
    </row>
    <row r="19" spans="1:10" x14ac:dyDescent="0.25">
      <c r="A19" s="35"/>
      <c r="B19" s="32" t="s">
        <v>128</v>
      </c>
      <c r="C19" s="53" t="s">
        <v>127</v>
      </c>
      <c r="D19" s="53"/>
      <c r="E19" s="53"/>
      <c r="F19" s="33"/>
      <c r="G19" s="33"/>
      <c r="H19" s="32"/>
      <c r="I19" s="32"/>
      <c r="J19" s="36">
        <f>'PRESUPUESTO LICITACIÓN'!G45</f>
        <v>0</v>
      </c>
    </row>
    <row r="20" spans="1:10" x14ac:dyDescent="0.25">
      <c r="A20" s="35"/>
      <c r="B20" s="32" t="s">
        <v>126</v>
      </c>
      <c r="C20" s="53" t="s">
        <v>125</v>
      </c>
      <c r="D20" s="53"/>
      <c r="E20" s="53"/>
      <c r="F20" s="33"/>
      <c r="G20" s="33"/>
      <c r="H20" s="32"/>
      <c r="I20" s="32"/>
      <c r="J20" s="36">
        <f>'PRESUPUESTO LICITACIÓN'!G64</f>
        <v>0</v>
      </c>
    </row>
    <row r="21" spans="1:10" x14ac:dyDescent="0.25">
      <c r="A21" s="35"/>
      <c r="B21" s="32" t="s">
        <v>124</v>
      </c>
      <c r="C21" s="28" t="s">
        <v>123</v>
      </c>
      <c r="D21" s="28"/>
      <c r="E21" s="34"/>
      <c r="F21" s="33"/>
      <c r="G21" s="33"/>
      <c r="H21" s="32"/>
      <c r="I21" s="32"/>
      <c r="J21" s="31">
        <f>'PRESUPUESTO LICITACIÓN'!G68</f>
        <v>0</v>
      </c>
    </row>
    <row r="22" spans="1:10" x14ac:dyDescent="0.25">
      <c r="A22" s="35"/>
      <c r="B22" s="32" t="s">
        <v>122</v>
      </c>
      <c r="C22" s="53" t="s">
        <v>121</v>
      </c>
      <c r="D22" s="53"/>
      <c r="E22" s="34"/>
      <c r="F22" s="33"/>
      <c r="G22" s="33"/>
      <c r="H22" s="32"/>
      <c r="I22" s="32"/>
      <c r="J22" s="31">
        <f>'PRESUPUESTO LICITACIÓN'!G90</f>
        <v>0</v>
      </c>
    </row>
    <row r="27" spans="1:10" x14ac:dyDescent="0.25">
      <c r="H27" s="28"/>
      <c r="I27" s="27" t="s">
        <v>120</v>
      </c>
      <c r="J27" s="29">
        <f>SUM(J17:J26)</f>
        <v>0</v>
      </c>
    </row>
    <row r="28" spans="1:10" x14ac:dyDescent="0.25">
      <c r="H28" s="28"/>
      <c r="I28" s="27"/>
      <c r="J28" s="30"/>
    </row>
    <row r="29" spans="1:10" x14ac:dyDescent="0.25">
      <c r="H29" s="28"/>
      <c r="I29" s="27" t="s">
        <v>119</v>
      </c>
      <c r="J29" s="26">
        <f>+J27*0.16</f>
        <v>0</v>
      </c>
    </row>
    <row r="30" spans="1:10" x14ac:dyDescent="0.25">
      <c r="H30" s="28"/>
      <c r="I30" s="27"/>
      <c r="J30" s="29"/>
    </row>
    <row r="31" spans="1:10" x14ac:dyDescent="0.25">
      <c r="H31" s="28"/>
      <c r="I31" s="27" t="s">
        <v>118</v>
      </c>
      <c r="J31" s="26">
        <f>ROUND(J27+J29,2)</f>
        <v>0</v>
      </c>
    </row>
    <row r="32" spans="1:10" x14ac:dyDescent="0.25">
      <c r="H32" s="25"/>
      <c r="I32" s="25"/>
      <c r="J32" s="24"/>
    </row>
  </sheetData>
  <mergeCells count="10">
    <mergeCell ref="C17:E17"/>
    <mergeCell ref="C18:E18"/>
    <mergeCell ref="C22:D22"/>
    <mergeCell ref="A3:J3"/>
    <mergeCell ref="A4:J4"/>
    <mergeCell ref="A6:J6"/>
    <mergeCell ref="A8:J8"/>
    <mergeCell ref="A10:J10"/>
    <mergeCell ref="C19:E19"/>
    <mergeCell ref="C20:E20"/>
  </mergeCells>
  <pageMargins left="0.7" right="0.7" top="0.75" bottom="0.75" header="0.3" footer="0.3"/>
  <pageSetup scale="8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01"/>
  <sheetViews>
    <sheetView view="pageBreakPreview" topLeftCell="A85" zoomScaleNormal="145" zoomScaleSheetLayoutView="100" workbookViewId="0">
      <pane ySplit="9030" topLeftCell="A106"/>
      <selection activeCell="F88" sqref="F88"/>
      <selection pane="bottomLeft" activeCell="G115" sqref="G115"/>
    </sheetView>
  </sheetViews>
  <sheetFormatPr baseColWidth="10" defaultColWidth="11.42578125" defaultRowHeight="15" x14ac:dyDescent="0.25"/>
  <cols>
    <col min="1" max="1" width="17.7109375" style="52" customWidth="1"/>
    <col min="2" max="2" width="49.140625" style="91" customWidth="1"/>
    <col min="3" max="4" width="11.42578125" style="52"/>
    <col min="5" max="5" width="13.42578125" style="52" customWidth="1"/>
    <col min="6" max="6" width="23.140625" style="52" customWidth="1"/>
    <col min="7" max="7" width="14.85546875" style="52" customWidth="1"/>
    <col min="8" max="8" width="1.140625" style="52" customWidth="1"/>
    <col min="9" max="9" width="12.85546875" style="52" bestFit="1" customWidth="1"/>
    <col min="10" max="10" width="0" style="52" hidden="1" customWidth="1"/>
    <col min="11" max="11" width="19.42578125" style="52" bestFit="1" customWidth="1"/>
    <col min="12" max="16384" width="11.42578125" style="52"/>
  </cols>
  <sheetData>
    <row r="2" spans="1:8" ht="26.25" x14ac:dyDescent="0.4">
      <c r="A2" s="88" t="s">
        <v>7</v>
      </c>
      <c r="B2" s="88"/>
      <c r="C2" s="88"/>
      <c r="D2" s="88"/>
      <c r="E2" s="88"/>
      <c r="F2" s="88"/>
      <c r="G2" s="88"/>
    </row>
    <row r="3" spans="1:8" ht="15.75" x14ac:dyDescent="0.25">
      <c r="A3" s="89" t="s">
        <v>30</v>
      </c>
      <c r="B3" s="89"/>
      <c r="C3" s="89"/>
      <c r="D3" s="89"/>
      <c r="E3" s="89"/>
      <c r="F3" s="89"/>
      <c r="G3" s="89"/>
    </row>
    <row r="5" spans="1:8" ht="18.75" customHeight="1" x14ac:dyDescent="0.3">
      <c r="A5" s="90" t="str">
        <f>PARTIDAS!A6</f>
        <v>AMPLIACIÓN DE LOS LABORATORIOS DE ICTIOLOGÍA Y BIOLOGÍA PESQUERA Y DINAMICA COSTERA, CAMPUS PUERTO ÁNGEL</v>
      </c>
      <c r="B5" s="90"/>
      <c r="C5" s="90"/>
      <c r="D5" s="90"/>
      <c r="E5" s="90"/>
      <c r="F5" s="90"/>
      <c r="G5" s="90"/>
    </row>
    <row r="6" spans="1:8" ht="9" customHeight="1" x14ac:dyDescent="0.25"/>
    <row r="7" spans="1:8" x14ac:dyDescent="0.25">
      <c r="A7" s="92" t="s">
        <v>26</v>
      </c>
    </row>
    <row r="8" spans="1:8" ht="93.75" customHeight="1" x14ac:dyDescent="0.25">
      <c r="A8" s="93" t="str">
        <f>PARTIDAS!A10</f>
        <v>Ampliación de los laboratorios de Ictiología y Biología Pesquera y Dinámica Costera, Campus Puerto Ángel, edificio de 276.96 m2, los cuales estarán distribuidos en la planta baja 73.32 m2 para laboratorio de ictiología, 83.75 m2 para biología pesquera, 81.69 m2 para dinámica costera y 38.20 m2 para andador. La ampliación de la estructura estará desplantada sobre una cimentación a base de zapatas corridas, muretes de enrase, cadenas de desplante f´c=250kg/cm2.; la estructura está conformada por columnas, castillos, trabes y losas de entrepiso a base de concreto hidráulico; muro de tabique rojo común, aplanado en interior y exterior, acabados con sellador y pintura vinílica, firme de concreto reforzado con malla electrosoldada, cancelería de aluminio en puertas y ventanas, instalación hidro-sanitaria, eléctrica y red, en la Universidad del Mar.</v>
      </c>
      <c r="B8" s="93"/>
      <c r="C8" s="93"/>
      <c r="D8" s="93"/>
      <c r="E8" s="93"/>
      <c r="F8" s="93"/>
      <c r="G8" s="93"/>
    </row>
    <row r="9" spans="1:8" ht="8.25" customHeight="1" thickBot="1" x14ac:dyDescent="0.3"/>
    <row r="10" spans="1:8" ht="16.5" thickBot="1" x14ac:dyDescent="0.3">
      <c r="A10" s="38" t="s">
        <v>0</v>
      </c>
      <c r="B10" s="38" t="s">
        <v>18</v>
      </c>
      <c r="C10" s="38" t="s">
        <v>1</v>
      </c>
      <c r="D10" s="39" t="s">
        <v>2</v>
      </c>
      <c r="E10" s="38" t="s">
        <v>11</v>
      </c>
      <c r="F10" s="38" t="s">
        <v>12</v>
      </c>
      <c r="G10" s="38" t="s">
        <v>13</v>
      </c>
    </row>
    <row r="11" spans="1:8" ht="17.25" thickTop="1" thickBot="1" x14ac:dyDescent="0.3">
      <c r="A11" s="40"/>
      <c r="B11" s="41"/>
      <c r="C11" s="41"/>
      <c r="D11" s="42"/>
      <c r="E11" s="41"/>
      <c r="F11" s="41"/>
      <c r="G11" s="43"/>
    </row>
    <row r="12" spans="1:8" ht="15.75" thickTop="1" x14ac:dyDescent="0.25">
      <c r="A12" s="60" t="s">
        <v>31</v>
      </c>
      <c r="B12" s="61"/>
      <c r="C12" s="61"/>
      <c r="D12" s="61"/>
      <c r="E12" s="61"/>
      <c r="F12" s="61"/>
      <c r="G12" s="62"/>
      <c r="H12" s="51"/>
    </row>
    <row r="13" spans="1:8" ht="69.75" customHeight="1" x14ac:dyDescent="0.25">
      <c r="A13" s="2" t="s">
        <v>37</v>
      </c>
      <c r="B13" s="3" t="s">
        <v>86</v>
      </c>
      <c r="C13" s="4" t="s">
        <v>3</v>
      </c>
      <c r="D13" s="5">
        <f>18*18</f>
        <v>324</v>
      </c>
      <c r="E13" s="6"/>
      <c r="F13" s="7"/>
      <c r="G13" s="8">
        <f>D13*E13</f>
        <v>0</v>
      </c>
      <c r="H13" s="51"/>
    </row>
    <row r="14" spans="1:8" x14ac:dyDescent="0.25">
      <c r="A14" s="63" t="s">
        <v>32</v>
      </c>
      <c r="B14" s="64"/>
      <c r="C14" s="64"/>
      <c r="D14" s="64"/>
      <c r="E14" s="64"/>
      <c r="F14" s="65"/>
      <c r="G14" s="20">
        <f>SUM(G13:G13)</f>
        <v>0</v>
      </c>
      <c r="H14" s="51"/>
    </row>
    <row r="15" spans="1:8" s="94" customFormat="1" ht="15" customHeight="1" x14ac:dyDescent="0.25">
      <c r="A15" s="66" t="s">
        <v>19</v>
      </c>
      <c r="B15" s="67"/>
      <c r="C15" s="67"/>
      <c r="D15" s="67"/>
      <c r="E15" s="67"/>
      <c r="F15" s="67"/>
      <c r="G15" s="68"/>
    </row>
    <row r="16" spans="1:8" s="94" customFormat="1" ht="72.75" customHeight="1" x14ac:dyDescent="0.25">
      <c r="A16" s="9" t="s">
        <v>20</v>
      </c>
      <c r="B16" s="3" t="s">
        <v>33</v>
      </c>
      <c r="C16" s="4" t="s">
        <v>3</v>
      </c>
      <c r="D16" s="5">
        <f>[1]Cimentacion!$K$14</f>
        <v>272</v>
      </c>
      <c r="E16" s="6"/>
      <c r="F16" s="7"/>
      <c r="G16" s="8">
        <f>D16*E16</f>
        <v>0</v>
      </c>
    </row>
    <row r="17" spans="1:11" s="94" customFormat="1" ht="87" customHeight="1" x14ac:dyDescent="0.25">
      <c r="A17" s="9" t="s">
        <v>38</v>
      </c>
      <c r="B17" s="3" t="s">
        <v>39</v>
      </c>
      <c r="C17" s="4" t="s">
        <v>4</v>
      </c>
      <c r="D17" s="10">
        <v>140.16</v>
      </c>
      <c r="E17" s="6"/>
      <c r="F17" s="7"/>
      <c r="G17" s="8">
        <f t="shared" ref="G17:G33" si="0">D17*E17</f>
        <v>0</v>
      </c>
    </row>
    <row r="18" spans="1:11" s="94" customFormat="1" ht="74.25" customHeight="1" x14ac:dyDescent="0.25">
      <c r="A18" s="9" t="s">
        <v>87</v>
      </c>
      <c r="B18" s="3" t="s">
        <v>88</v>
      </c>
      <c r="C18" s="4" t="s">
        <v>4</v>
      </c>
      <c r="D18" s="10">
        <v>16</v>
      </c>
      <c r="E18" s="6"/>
      <c r="F18" s="11"/>
      <c r="G18" s="8">
        <f t="shared" si="0"/>
        <v>0</v>
      </c>
      <c r="K18" s="95"/>
    </row>
    <row r="19" spans="1:11" s="94" customFormat="1" ht="71.25" customHeight="1" x14ac:dyDescent="0.25">
      <c r="A19" s="9" t="s">
        <v>40</v>
      </c>
      <c r="B19" s="3" t="s">
        <v>41</v>
      </c>
      <c r="C19" s="4" t="s">
        <v>3</v>
      </c>
      <c r="D19" s="10">
        <f>[1]Cimentacion!$K$47</f>
        <v>93.130999999999986</v>
      </c>
      <c r="E19" s="6"/>
      <c r="F19" s="11"/>
      <c r="G19" s="8">
        <f t="shared" si="0"/>
        <v>0</v>
      </c>
      <c r="K19" s="95"/>
    </row>
    <row r="20" spans="1:11" s="94" customFormat="1" ht="71.25" customHeight="1" x14ac:dyDescent="0.25">
      <c r="A20" s="9" t="s">
        <v>158</v>
      </c>
      <c r="B20" s="3" t="s">
        <v>157</v>
      </c>
      <c r="C20" s="4" t="s">
        <v>4</v>
      </c>
      <c r="D20" s="10">
        <f>[1]Cimentacion!$K$53</f>
        <v>6.3594999999999997</v>
      </c>
      <c r="E20" s="6"/>
      <c r="F20" s="11"/>
      <c r="G20" s="8">
        <f t="shared" si="0"/>
        <v>0</v>
      </c>
    </row>
    <row r="21" spans="1:11" s="94" customFormat="1" ht="66" customHeight="1" x14ac:dyDescent="0.25">
      <c r="A21" s="9" t="s">
        <v>42</v>
      </c>
      <c r="B21" s="3" t="s">
        <v>43</v>
      </c>
      <c r="C21" s="4" t="s">
        <v>10</v>
      </c>
      <c r="D21" s="10">
        <f>[1]Cimentacion!$K$62</f>
        <v>19.471576000000002</v>
      </c>
      <c r="E21" s="6"/>
      <c r="F21" s="11"/>
      <c r="G21" s="8">
        <f t="shared" si="0"/>
        <v>0</v>
      </c>
    </row>
    <row r="22" spans="1:11" ht="74.25" customHeight="1" x14ac:dyDescent="0.25">
      <c r="A22" s="9" t="s">
        <v>21</v>
      </c>
      <c r="B22" s="3" t="s">
        <v>34</v>
      </c>
      <c r="C22" s="4" t="s">
        <v>10</v>
      </c>
      <c r="D22" s="5">
        <f>[1]Cimentacion!$K$114</f>
        <v>1305.20696</v>
      </c>
      <c r="E22" s="6"/>
      <c r="F22" s="1"/>
      <c r="G22" s="8">
        <f t="shared" si="0"/>
        <v>0</v>
      </c>
      <c r="H22" s="51"/>
    </row>
    <row r="23" spans="1:11" ht="78" customHeight="1" x14ac:dyDescent="0.25">
      <c r="A23" s="9" t="s">
        <v>35</v>
      </c>
      <c r="B23" s="3" t="s">
        <v>36</v>
      </c>
      <c r="C23" s="4" t="s">
        <v>10</v>
      </c>
      <c r="D23" s="5">
        <f>[1]Cimentacion!$K$121</f>
        <v>71.632319999999993</v>
      </c>
      <c r="E23" s="6"/>
      <c r="F23" s="1"/>
      <c r="G23" s="8">
        <f t="shared" si="0"/>
        <v>0</v>
      </c>
      <c r="H23" s="51"/>
    </row>
    <row r="24" spans="1:11" ht="78" customHeight="1" x14ac:dyDescent="0.25">
      <c r="A24" s="9" t="s">
        <v>35</v>
      </c>
      <c r="B24" s="3" t="s">
        <v>136</v>
      </c>
      <c r="C24" s="4" t="s">
        <v>10</v>
      </c>
      <c r="D24" s="5">
        <f>[1]Cimentacion!$K$133</f>
        <v>56.16</v>
      </c>
      <c r="E24" s="6"/>
      <c r="F24" s="1"/>
      <c r="G24" s="8">
        <f t="shared" si="0"/>
        <v>0</v>
      </c>
      <c r="H24" s="51"/>
    </row>
    <row r="25" spans="1:11" ht="74.25" customHeight="1" x14ac:dyDescent="0.3">
      <c r="A25" s="9" t="s">
        <v>44</v>
      </c>
      <c r="B25" s="3" t="s">
        <v>45</v>
      </c>
      <c r="C25" s="4" t="s">
        <v>10</v>
      </c>
      <c r="D25" s="5">
        <f>[1]Cimentacion!$K$147</f>
        <v>596.09685000000013</v>
      </c>
      <c r="E25" s="6"/>
      <c r="F25" s="1"/>
      <c r="G25" s="8">
        <f t="shared" si="0"/>
        <v>0</v>
      </c>
      <c r="H25" s="51"/>
      <c r="I25" s="96"/>
    </row>
    <row r="26" spans="1:11" ht="49.5" customHeight="1" x14ac:dyDescent="0.25">
      <c r="A26" s="9" t="s">
        <v>22</v>
      </c>
      <c r="B26" s="3" t="s">
        <v>27</v>
      </c>
      <c r="C26" s="4" t="s">
        <v>3</v>
      </c>
      <c r="D26" s="12">
        <f>[1]Cimentacion!$K$183</f>
        <v>139.11900000000003</v>
      </c>
      <c r="E26" s="13"/>
      <c r="F26" s="1"/>
      <c r="G26" s="8">
        <f t="shared" si="0"/>
        <v>0</v>
      </c>
      <c r="H26" s="51"/>
    </row>
    <row r="27" spans="1:11" ht="52.5" customHeight="1" x14ac:dyDescent="0.25">
      <c r="A27" s="9" t="s">
        <v>151</v>
      </c>
      <c r="B27" s="3" t="s">
        <v>152</v>
      </c>
      <c r="C27" s="4" t="s">
        <v>4</v>
      </c>
      <c r="D27" s="10">
        <v>7</v>
      </c>
      <c r="E27" s="6"/>
      <c r="F27" s="1"/>
      <c r="G27" s="8">
        <f t="shared" si="0"/>
        <v>0</v>
      </c>
      <c r="H27" s="51"/>
    </row>
    <row r="28" spans="1:11" ht="52.5" customHeight="1" x14ac:dyDescent="0.25">
      <c r="A28" s="9" t="s">
        <v>167</v>
      </c>
      <c r="B28" s="3" t="s">
        <v>168</v>
      </c>
      <c r="C28" s="4" t="s">
        <v>4</v>
      </c>
      <c r="D28" s="10">
        <f>[1]Cimentacion!$K$213</f>
        <v>27.867025000000002</v>
      </c>
      <c r="E28" s="6"/>
      <c r="F28" s="1"/>
      <c r="G28" s="8">
        <f t="shared" si="0"/>
        <v>0</v>
      </c>
      <c r="H28" s="51"/>
    </row>
    <row r="29" spans="1:11" ht="51.75" customHeight="1" x14ac:dyDescent="0.25">
      <c r="A29" s="15" t="s">
        <v>159</v>
      </c>
      <c r="B29" s="16" t="s">
        <v>161</v>
      </c>
      <c r="C29" s="18" t="s">
        <v>3</v>
      </c>
      <c r="D29" s="44">
        <f>[1]Cimentacion!$K$226</f>
        <v>40.155499999999996</v>
      </c>
      <c r="E29" s="17"/>
      <c r="F29" s="1"/>
      <c r="G29" s="8">
        <f t="shared" si="0"/>
        <v>0</v>
      </c>
      <c r="H29" s="51"/>
    </row>
    <row r="30" spans="1:11" ht="99" customHeight="1" x14ac:dyDescent="0.25">
      <c r="A30" s="9" t="s">
        <v>153</v>
      </c>
      <c r="B30" s="3" t="s">
        <v>160</v>
      </c>
      <c r="C30" s="4" t="s">
        <v>5</v>
      </c>
      <c r="D30" s="10">
        <f>[1]Cimentacion!$K$239</f>
        <v>73.009999999999991</v>
      </c>
      <c r="E30" s="6"/>
      <c r="F30" s="1"/>
      <c r="G30" s="8">
        <f t="shared" si="0"/>
        <v>0</v>
      </c>
      <c r="H30" s="51"/>
    </row>
    <row r="31" spans="1:11" ht="74.25" customHeight="1" x14ac:dyDescent="0.25">
      <c r="A31" s="9" t="s">
        <v>23</v>
      </c>
      <c r="B31" s="3" t="s">
        <v>46</v>
      </c>
      <c r="C31" s="4" t="s">
        <v>4</v>
      </c>
      <c r="D31" s="10">
        <f>[1]Cimentacion!$K$246</f>
        <v>83.134050000000002</v>
      </c>
      <c r="E31" s="6"/>
      <c r="F31" s="1"/>
      <c r="G31" s="8">
        <f t="shared" si="0"/>
        <v>0</v>
      </c>
      <c r="H31" s="51"/>
    </row>
    <row r="32" spans="1:11" ht="91.5" customHeight="1" x14ac:dyDescent="0.25">
      <c r="A32" s="9" t="s">
        <v>47</v>
      </c>
      <c r="B32" s="3" t="s">
        <v>48</v>
      </c>
      <c r="C32" s="4" t="s">
        <v>4</v>
      </c>
      <c r="D32" s="10">
        <f>[1]Cimentacion!$K$251</f>
        <v>7</v>
      </c>
      <c r="E32" s="6"/>
      <c r="F32" s="1"/>
      <c r="G32" s="8">
        <f t="shared" si="0"/>
        <v>0</v>
      </c>
      <c r="H32" s="51"/>
    </row>
    <row r="33" spans="1:8" ht="74.25" customHeight="1" x14ac:dyDescent="0.25">
      <c r="A33" s="9" t="s">
        <v>49</v>
      </c>
      <c r="B33" s="3" t="s">
        <v>50</v>
      </c>
      <c r="C33" s="4" t="s">
        <v>5</v>
      </c>
      <c r="D33" s="10">
        <f>[1]Cimentacion!$K$268</f>
        <v>73.009999999999991</v>
      </c>
      <c r="E33" s="6"/>
      <c r="F33" s="1"/>
      <c r="G33" s="8">
        <f t="shared" si="0"/>
        <v>0</v>
      </c>
      <c r="H33" s="51"/>
    </row>
    <row r="34" spans="1:8" x14ac:dyDescent="0.25">
      <c r="A34" s="69" t="s">
        <v>24</v>
      </c>
      <c r="B34" s="70"/>
      <c r="C34" s="70"/>
      <c r="D34" s="70"/>
      <c r="E34" s="70"/>
      <c r="F34" s="71"/>
      <c r="G34" s="20">
        <f>SUM(G16:G33)</f>
        <v>0</v>
      </c>
      <c r="H34" s="51"/>
    </row>
    <row r="35" spans="1:8" x14ac:dyDescent="0.25">
      <c r="A35" s="72" t="s">
        <v>51</v>
      </c>
      <c r="B35" s="73"/>
      <c r="C35" s="73"/>
      <c r="D35" s="73"/>
      <c r="E35" s="73"/>
      <c r="F35" s="73"/>
      <c r="G35" s="74"/>
      <c r="H35" s="51"/>
    </row>
    <row r="36" spans="1:8" ht="81.75" customHeight="1" x14ac:dyDescent="0.25">
      <c r="A36" s="9" t="s">
        <v>52</v>
      </c>
      <c r="B36" s="3" t="s">
        <v>53</v>
      </c>
      <c r="C36" s="4" t="s">
        <v>3</v>
      </c>
      <c r="D36" s="10">
        <f>[1]Estructura!$K$27</f>
        <v>67.39200000000001</v>
      </c>
      <c r="E36" s="6"/>
      <c r="F36" s="7"/>
      <c r="G36" s="8">
        <f>D36*E36</f>
        <v>0</v>
      </c>
      <c r="H36" s="51"/>
    </row>
    <row r="37" spans="1:8" ht="87.75" customHeight="1" x14ac:dyDescent="0.25">
      <c r="A37" s="9" t="s">
        <v>54</v>
      </c>
      <c r="B37" s="3" t="s">
        <v>55</v>
      </c>
      <c r="C37" s="4" t="s">
        <v>3</v>
      </c>
      <c r="D37" s="10">
        <f>[1]Estructura!$K$52</f>
        <v>116.53800000000001</v>
      </c>
      <c r="E37" s="6"/>
      <c r="F37" s="7"/>
      <c r="G37" s="8">
        <f t="shared" ref="G37:G44" si="1">D37*E37</f>
        <v>0</v>
      </c>
      <c r="H37" s="51"/>
    </row>
    <row r="38" spans="1:8" ht="94.5" customHeight="1" x14ac:dyDescent="0.25">
      <c r="A38" s="9" t="s">
        <v>56</v>
      </c>
      <c r="B38" s="3" t="s">
        <v>57</v>
      </c>
      <c r="C38" s="4" t="s">
        <v>3</v>
      </c>
      <c r="D38" s="10">
        <f>[1]Estructura!$K$73</f>
        <v>175.8021</v>
      </c>
      <c r="E38" s="6"/>
      <c r="F38" s="7"/>
      <c r="G38" s="8">
        <f t="shared" si="1"/>
        <v>0</v>
      </c>
      <c r="H38" s="51"/>
    </row>
    <row r="39" spans="1:8" ht="74.25" customHeight="1" x14ac:dyDescent="0.25">
      <c r="A39" s="9" t="s">
        <v>58</v>
      </c>
      <c r="B39" s="3" t="s">
        <v>59</v>
      </c>
      <c r="C39" s="4" t="s">
        <v>10</v>
      </c>
      <c r="D39" s="5">
        <f>[1]Estructura!$K$160</f>
        <v>3260.4579840000006</v>
      </c>
      <c r="E39" s="6"/>
      <c r="F39" s="7"/>
      <c r="G39" s="8">
        <f t="shared" si="1"/>
        <v>0</v>
      </c>
      <c r="H39" s="51"/>
    </row>
    <row r="40" spans="1:8" ht="78" customHeight="1" x14ac:dyDescent="0.25">
      <c r="A40" s="9" t="s">
        <v>60</v>
      </c>
      <c r="B40" s="3" t="s">
        <v>61</v>
      </c>
      <c r="C40" s="4" t="s">
        <v>10</v>
      </c>
      <c r="D40" s="5">
        <f>[1]Estructura!$K$170</f>
        <v>135.91416000000001</v>
      </c>
      <c r="E40" s="6"/>
      <c r="F40" s="7"/>
      <c r="G40" s="8">
        <f t="shared" si="1"/>
        <v>0</v>
      </c>
      <c r="H40" s="51"/>
    </row>
    <row r="41" spans="1:8" ht="78" customHeight="1" x14ac:dyDescent="0.25">
      <c r="A41" s="9" t="s">
        <v>89</v>
      </c>
      <c r="B41" s="3" t="s">
        <v>90</v>
      </c>
      <c r="C41" s="4" t="s">
        <v>10</v>
      </c>
      <c r="D41" s="5">
        <f>[1]Estructura!$K$183</f>
        <v>121.3056</v>
      </c>
      <c r="E41" s="6"/>
      <c r="F41" s="7"/>
      <c r="G41" s="8">
        <f t="shared" si="1"/>
        <v>0</v>
      </c>
      <c r="H41" s="51"/>
    </row>
    <row r="42" spans="1:8" ht="76.5" customHeight="1" x14ac:dyDescent="0.25">
      <c r="A42" s="9" t="s">
        <v>62</v>
      </c>
      <c r="B42" s="3" t="s">
        <v>63</v>
      </c>
      <c r="C42" s="4" t="s">
        <v>10</v>
      </c>
      <c r="D42" s="5">
        <f>[1]Estructura!$K$219</f>
        <v>2016.0767700000001</v>
      </c>
      <c r="E42" s="6"/>
      <c r="F42" s="7"/>
      <c r="G42" s="8">
        <f t="shared" si="1"/>
        <v>0</v>
      </c>
      <c r="H42" s="51"/>
    </row>
    <row r="43" spans="1:8" ht="84" customHeight="1" x14ac:dyDescent="0.25">
      <c r="A43" s="9" t="s">
        <v>64</v>
      </c>
      <c r="B43" s="3" t="s">
        <v>150</v>
      </c>
      <c r="C43" s="4" t="s">
        <v>4</v>
      </c>
      <c r="D43" s="10">
        <v>5</v>
      </c>
      <c r="E43" s="13"/>
      <c r="F43" s="7"/>
      <c r="G43" s="8">
        <f t="shared" si="1"/>
        <v>0</v>
      </c>
      <c r="H43" s="51"/>
    </row>
    <row r="44" spans="1:8" ht="61.5" customHeight="1" x14ac:dyDescent="0.25">
      <c r="A44" s="9" t="s">
        <v>65</v>
      </c>
      <c r="B44" s="3" t="s">
        <v>66</v>
      </c>
      <c r="C44" s="4" t="s">
        <v>4</v>
      </c>
      <c r="D44" s="10">
        <f>[1]Estructura!$K$246</f>
        <v>42.533339999999988</v>
      </c>
      <c r="E44" s="6"/>
      <c r="F44" s="7"/>
      <c r="G44" s="8">
        <f t="shared" si="1"/>
        <v>0</v>
      </c>
      <c r="H44" s="51"/>
    </row>
    <row r="45" spans="1:8" x14ac:dyDescent="0.25">
      <c r="A45" s="69" t="s">
        <v>67</v>
      </c>
      <c r="B45" s="70"/>
      <c r="C45" s="70"/>
      <c r="D45" s="70"/>
      <c r="E45" s="70"/>
      <c r="F45" s="71"/>
      <c r="G45" s="20">
        <f>SUM(G36:G44)</f>
        <v>0</v>
      </c>
      <c r="H45" s="51"/>
    </row>
    <row r="46" spans="1:8" x14ac:dyDescent="0.25">
      <c r="A46" s="75" t="s">
        <v>68</v>
      </c>
      <c r="B46" s="76"/>
      <c r="C46" s="76"/>
      <c r="D46" s="76"/>
      <c r="E46" s="76"/>
      <c r="F46" s="76"/>
      <c r="G46" s="77"/>
      <c r="H46" s="51"/>
    </row>
    <row r="47" spans="1:8" s="97" customFormat="1" ht="63.75" x14ac:dyDescent="0.2">
      <c r="A47" s="15" t="s">
        <v>137</v>
      </c>
      <c r="B47" s="48" t="s">
        <v>138</v>
      </c>
      <c r="C47" s="18" t="s">
        <v>5</v>
      </c>
      <c r="D47" s="44">
        <f>[1]Albañilería!$K$26</f>
        <v>63.27000000000001</v>
      </c>
      <c r="E47" s="17"/>
      <c r="F47" s="45"/>
      <c r="G47" s="8">
        <f>D47*E47</f>
        <v>0</v>
      </c>
    </row>
    <row r="48" spans="1:8" ht="81.75" customHeight="1" x14ac:dyDescent="0.25">
      <c r="A48" s="9" t="s">
        <v>69</v>
      </c>
      <c r="B48" s="49" t="s">
        <v>162</v>
      </c>
      <c r="C48" s="4" t="s">
        <v>5</v>
      </c>
      <c r="D48" s="10">
        <f>[1]Albañilería!$K$34</f>
        <v>38.160000000000004</v>
      </c>
      <c r="E48" s="6"/>
      <c r="F48" s="7"/>
      <c r="G48" s="8">
        <f t="shared" ref="G48:G63" si="2">D48*E48</f>
        <v>0</v>
      </c>
      <c r="H48" s="51"/>
    </row>
    <row r="49" spans="1:8" ht="96" customHeight="1" x14ac:dyDescent="0.25">
      <c r="A49" s="15" t="s">
        <v>163</v>
      </c>
      <c r="B49" s="16" t="s">
        <v>171</v>
      </c>
      <c r="C49" s="18" t="s">
        <v>5</v>
      </c>
      <c r="D49" s="44">
        <f>[1]Albañilería!$K$42</f>
        <v>24.18</v>
      </c>
      <c r="E49" s="17"/>
      <c r="F49" s="7"/>
      <c r="G49" s="8">
        <f t="shared" si="2"/>
        <v>0</v>
      </c>
      <c r="H49" s="51"/>
    </row>
    <row r="50" spans="1:8" ht="90" customHeight="1" x14ac:dyDescent="0.25">
      <c r="A50" s="9" t="s">
        <v>91</v>
      </c>
      <c r="B50" s="3" t="s">
        <v>172</v>
      </c>
      <c r="C50" s="4" t="s">
        <v>5</v>
      </c>
      <c r="D50" s="10">
        <f>2.74*6</f>
        <v>16.440000000000001</v>
      </c>
      <c r="E50" s="6"/>
      <c r="F50" s="7"/>
      <c r="G50" s="8">
        <f t="shared" si="2"/>
        <v>0</v>
      </c>
      <c r="H50" s="51"/>
    </row>
    <row r="51" spans="1:8" ht="87.75" customHeight="1" x14ac:dyDescent="0.25">
      <c r="A51" s="9" t="s">
        <v>154</v>
      </c>
      <c r="B51" s="50" t="s">
        <v>173</v>
      </c>
      <c r="C51" s="4" t="s">
        <v>5</v>
      </c>
      <c r="D51" s="10">
        <f>[1]Albañilería!$K$52</f>
        <v>2.74</v>
      </c>
      <c r="E51" s="6"/>
      <c r="F51" s="7"/>
      <c r="G51" s="8">
        <f t="shared" si="2"/>
        <v>0</v>
      </c>
      <c r="H51" s="51"/>
    </row>
    <row r="52" spans="1:8" ht="87.75" customHeight="1" x14ac:dyDescent="0.25">
      <c r="A52" s="15" t="s">
        <v>164</v>
      </c>
      <c r="B52" s="48" t="s">
        <v>174</v>
      </c>
      <c r="C52" s="18" t="s">
        <v>5</v>
      </c>
      <c r="D52" s="44">
        <f>[1]Albañilería!$K$65</f>
        <v>8.2200000000000006</v>
      </c>
      <c r="E52" s="17"/>
      <c r="F52" s="7"/>
      <c r="G52" s="8">
        <f t="shared" si="2"/>
        <v>0</v>
      </c>
      <c r="H52" s="51"/>
    </row>
    <row r="53" spans="1:8" ht="88.5" customHeight="1" x14ac:dyDescent="0.25">
      <c r="A53" s="9" t="s">
        <v>92</v>
      </c>
      <c r="B53" s="49" t="s">
        <v>93</v>
      </c>
      <c r="C53" s="4" t="s">
        <v>3</v>
      </c>
      <c r="D53" s="5">
        <f>[1]Albañilería!$K$89</f>
        <v>150.67560000000003</v>
      </c>
      <c r="E53" s="6"/>
      <c r="F53" s="7"/>
      <c r="G53" s="8">
        <f t="shared" si="2"/>
        <v>0</v>
      </c>
      <c r="H53" s="51"/>
    </row>
    <row r="54" spans="1:8" ht="72" customHeight="1" x14ac:dyDescent="0.25">
      <c r="A54" s="9" t="s">
        <v>70</v>
      </c>
      <c r="B54" s="50" t="s">
        <v>94</v>
      </c>
      <c r="C54" s="4" t="s">
        <v>5</v>
      </c>
      <c r="D54" s="10">
        <f>2.7*16</f>
        <v>43.2</v>
      </c>
      <c r="E54" s="6"/>
      <c r="F54" s="7"/>
      <c r="G54" s="8">
        <f t="shared" si="2"/>
        <v>0</v>
      </c>
      <c r="H54" s="51"/>
    </row>
    <row r="55" spans="1:8" ht="79.5" customHeight="1" x14ac:dyDescent="0.25">
      <c r="A55" s="9" t="s">
        <v>169</v>
      </c>
      <c r="B55" s="50" t="s">
        <v>170</v>
      </c>
      <c r="C55" s="4" t="s">
        <v>5</v>
      </c>
      <c r="D55" s="10">
        <f>9.12+15.15+15.65+9.78</f>
        <v>49.7</v>
      </c>
      <c r="E55" s="6"/>
      <c r="F55" s="7"/>
      <c r="G55" s="8">
        <f t="shared" si="2"/>
        <v>0</v>
      </c>
      <c r="H55" s="51"/>
    </row>
    <row r="56" spans="1:8" s="99" customFormat="1" ht="75" customHeight="1" x14ac:dyDescent="0.25">
      <c r="A56" s="9" t="s">
        <v>71</v>
      </c>
      <c r="B56" s="49" t="s">
        <v>95</v>
      </c>
      <c r="C56" s="4" t="s">
        <v>3</v>
      </c>
      <c r="D56" s="5">
        <f>[1]Albañilería!$K$97</f>
        <v>157.33270000000002</v>
      </c>
      <c r="E56" s="6"/>
      <c r="F56" s="7"/>
      <c r="G56" s="8">
        <f t="shared" si="2"/>
        <v>0</v>
      </c>
      <c r="H56" s="98"/>
    </row>
    <row r="57" spans="1:8" s="99" customFormat="1" ht="75" customHeight="1" x14ac:dyDescent="0.25">
      <c r="A57" s="9" t="s">
        <v>96</v>
      </c>
      <c r="B57" s="49" t="s">
        <v>97</v>
      </c>
      <c r="C57" s="4" t="s">
        <v>3</v>
      </c>
      <c r="D57" s="5">
        <f>(1.2*(9.03+6.1))+(1.2*7)</f>
        <v>26.555999999999997</v>
      </c>
      <c r="E57" s="6"/>
      <c r="F57" s="7"/>
      <c r="G57" s="8">
        <f t="shared" si="2"/>
        <v>0</v>
      </c>
      <c r="H57" s="98"/>
    </row>
    <row r="58" spans="1:8" ht="33.75" customHeight="1" x14ac:dyDescent="0.25">
      <c r="A58" s="9" t="s">
        <v>98</v>
      </c>
      <c r="B58" s="49" t="s">
        <v>99</v>
      </c>
      <c r="C58" s="4" t="s">
        <v>5</v>
      </c>
      <c r="D58" s="5">
        <f>9.03+6.1+7</f>
        <v>22.13</v>
      </c>
      <c r="E58" s="6"/>
      <c r="F58" s="7"/>
      <c r="G58" s="8">
        <f t="shared" si="2"/>
        <v>0</v>
      </c>
      <c r="H58" s="51"/>
    </row>
    <row r="59" spans="1:8" ht="125.25" customHeight="1" x14ac:dyDescent="0.25">
      <c r="A59" s="9" t="s">
        <v>72</v>
      </c>
      <c r="B59" s="3" t="s">
        <v>175</v>
      </c>
      <c r="C59" s="4" t="s">
        <v>3</v>
      </c>
      <c r="D59" s="10">
        <f>[1]Albañilería!$K$116</f>
        <v>150.67560000000003</v>
      </c>
      <c r="E59" s="6"/>
      <c r="F59" s="7"/>
      <c r="G59" s="8">
        <f t="shared" si="2"/>
        <v>0</v>
      </c>
      <c r="H59" s="51"/>
    </row>
    <row r="60" spans="1:8" ht="87" customHeight="1" x14ac:dyDescent="0.25">
      <c r="A60" s="9" t="s">
        <v>73</v>
      </c>
      <c r="B60" s="3" t="s">
        <v>74</v>
      </c>
      <c r="C60" s="4" t="s">
        <v>5</v>
      </c>
      <c r="D60" s="10">
        <f>[1]Albañilería!$K$130</f>
        <v>496.36799999999994</v>
      </c>
      <c r="E60" s="6"/>
      <c r="F60" s="7"/>
      <c r="G60" s="8">
        <f t="shared" si="2"/>
        <v>0</v>
      </c>
      <c r="H60" s="51"/>
    </row>
    <row r="61" spans="1:8" ht="111" customHeight="1" x14ac:dyDescent="0.25">
      <c r="A61" s="9" t="s">
        <v>100</v>
      </c>
      <c r="B61" s="3" t="s">
        <v>101</v>
      </c>
      <c r="C61" s="4" t="s">
        <v>3</v>
      </c>
      <c r="D61" s="10">
        <v>113</v>
      </c>
      <c r="E61" s="6"/>
      <c r="F61" s="7"/>
      <c r="G61" s="8">
        <f t="shared" si="2"/>
        <v>0</v>
      </c>
      <c r="H61" s="98"/>
    </row>
    <row r="62" spans="1:8" ht="111" customHeight="1" x14ac:dyDescent="0.25">
      <c r="A62" s="9" t="s">
        <v>102</v>
      </c>
      <c r="B62" s="3" t="s">
        <v>176</v>
      </c>
      <c r="C62" s="4" t="s">
        <v>3</v>
      </c>
      <c r="D62" s="10">
        <f>[1]Albañilería!$K$156</f>
        <v>172.29140000000001</v>
      </c>
      <c r="E62" s="6"/>
      <c r="F62" s="7"/>
      <c r="G62" s="8">
        <f t="shared" si="2"/>
        <v>0</v>
      </c>
      <c r="H62" s="51"/>
    </row>
    <row r="63" spans="1:8" ht="57.75" customHeight="1" x14ac:dyDescent="0.25">
      <c r="A63" s="9" t="s">
        <v>75</v>
      </c>
      <c r="B63" s="3" t="s">
        <v>76</v>
      </c>
      <c r="C63" s="4" t="s">
        <v>14</v>
      </c>
      <c r="D63" s="10">
        <v>1</v>
      </c>
      <c r="E63" s="6"/>
      <c r="F63" s="7"/>
      <c r="G63" s="8">
        <f t="shared" si="2"/>
        <v>0</v>
      </c>
      <c r="H63" s="51"/>
    </row>
    <row r="64" spans="1:8" x14ac:dyDescent="0.25">
      <c r="A64" s="69" t="s">
        <v>77</v>
      </c>
      <c r="B64" s="70"/>
      <c r="C64" s="70"/>
      <c r="D64" s="70"/>
      <c r="E64" s="70"/>
      <c r="F64" s="71"/>
      <c r="G64" s="20">
        <f>+SUM(G47:G63)</f>
        <v>0</v>
      </c>
      <c r="H64" s="51"/>
    </row>
    <row r="65" spans="1:8" x14ac:dyDescent="0.25">
      <c r="A65" s="75" t="s">
        <v>28</v>
      </c>
      <c r="B65" s="76"/>
      <c r="C65" s="76"/>
      <c r="D65" s="76"/>
      <c r="E65" s="76"/>
      <c r="F65" s="84"/>
      <c r="G65" s="20"/>
      <c r="H65" s="95"/>
    </row>
    <row r="66" spans="1:8" s="99" customFormat="1" ht="118.5" customHeight="1" x14ac:dyDescent="0.25">
      <c r="A66" s="15" t="s">
        <v>139</v>
      </c>
      <c r="B66" s="16" t="s">
        <v>177</v>
      </c>
      <c r="C66" s="4" t="s">
        <v>6</v>
      </c>
      <c r="D66" s="10">
        <v>3</v>
      </c>
      <c r="E66" s="6"/>
      <c r="F66" s="19"/>
      <c r="G66" s="8">
        <f>D66*E66</f>
        <v>0</v>
      </c>
      <c r="H66" s="95"/>
    </row>
    <row r="67" spans="1:8" s="99" customFormat="1" ht="96.75" customHeight="1" x14ac:dyDescent="0.25">
      <c r="A67" s="9" t="s">
        <v>78</v>
      </c>
      <c r="B67" s="3" t="s">
        <v>103</v>
      </c>
      <c r="C67" s="4" t="s">
        <v>3</v>
      </c>
      <c r="D67" s="10">
        <f>'[1]Cancelería y Herrería'!$K$31</f>
        <v>23.740000000000002</v>
      </c>
      <c r="E67" s="6"/>
      <c r="F67" s="19"/>
      <c r="G67" s="8">
        <f t="shared" ref="G67" si="3">D67*E67</f>
        <v>0</v>
      </c>
      <c r="H67" s="95"/>
    </row>
    <row r="68" spans="1:8" x14ac:dyDescent="0.25">
      <c r="A68" s="69" t="s">
        <v>29</v>
      </c>
      <c r="B68" s="70"/>
      <c r="C68" s="70"/>
      <c r="D68" s="70"/>
      <c r="E68" s="70"/>
      <c r="F68" s="71"/>
      <c r="G68" s="20">
        <f>SUM(G66:G67)</f>
        <v>0</v>
      </c>
      <c r="H68" s="94"/>
    </row>
    <row r="69" spans="1:8" ht="15" customHeight="1" x14ac:dyDescent="0.25">
      <c r="A69" s="75" t="s">
        <v>8</v>
      </c>
      <c r="B69" s="76"/>
      <c r="C69" s="76"/>
      <c r="D69" s="76"/>
      <c r="E69" s="76"/>
      <c r="F69" s="76"/>
      <c r="G69" s="77"/>
      <c r="H69" s="51"/>
    </row>
    <row r="70" spans="1:8" x14ac:dyDescent="0.25">
      <c r="A70" s="81" t="s">
        <v>104</v>
      </c>
      <c r="B70" s="82"/>
      <c r="C70" s="82"/>
      <c r="D70" s="82"/>
      <c r="E70" s="82"/>
      <c r="F70" s="82"/>
      <c r="G70" s="83"/>
      <c r="H70" s="51"/>
    </row>
    <row r="71" spans="1:8" ht="87.75" customHeight="1" x14ac:dyDescent="0.25">
      <c r="A71" s="9" t="s">
        <v>141</v>
      </c>
      <c r="B71" s="3" t="s">
        <v>140</v>
      </c>
      <c r="C71" s="18" t="s">
        <v>6</v>
      </c>
      <c r="D71" s="44">
        <v>1</v>
      </c>
      <c r="E71" s="17"/>
      <c r="F71" s="7"/>
      <c r="G71" s="8">
        <f>D71*E71</f>
        <v>0</v>
      </c>
      <c r="H71" s="51"/>
    </row>
    <row r="72" spans="1:8" s="99" customFormat="1" ht="87.75" customHeight="1" x14ac:dyDescent="0.25">
      <c r="A72" s="9" t="s">
        <v>79</v>
      </c>
      <c r="B72" s="3" t="s">
        <v>80</v>
      </c>
      <c r="C72" s="4" t="s">
        <v>6</v>
      </c>
      <c r="D72" s="10">
        <v>3</v>
      </c>
      <c r="E72" s="6"/>
      <c r="F72" s="7"/>
      <c r="G72" s="8">
        <f t="shared" ref="G72:G74" si="4">D72*E72</f>
        <v>0</v>
      </c>
      <c r="H72" s="98"/>
    </row>
    <row r="73" spans="1:8" s="99" customFormat="1" ht="99.75" customHeight="1" x14ac:dyDescent="0.25">
      <c r="A73" s="9" t="s">
        <v>105</v>
      </c>
      <c r="B73" s="3" t="s">
        <v>106</v>
      </c>
      <c r="C73" s="4" t="s">
        <v>6</v>
      </c>
      <c r="D73" s="10">
        <v>3</v>
      </c>
      <c r="E73" s="6"/>
      <c r="F73" s="7"/>
      <c r="G73" s="8">
        <f t="shared" si="4"/>
        <v>0</v>
      </c>
      <c r="H73" s="98"/>
    </row>
    <row r="74" spans="1:8" s="99" customFormat="1" ht="50.25" customHeight="1" x14ac:dyDescent="0.25">
      <c r="A74" s="15" t="s">
        <v>115</v>
      </c>
      <c r="B74" s="16" t="s">
        <v>116</v>
      </c>
      <c r="C74" s="18" t="s">
        <v>6</v>
      </c>
      <c r="D74" s="10">
        <v>1</v>
      </c>
      <c r="E74" s="17"/>
      <c r="F74" s="7"/>
      <c r="G74" s="8">
        <f t="shared" si="4"/>
        <v>0</v>
      </c>
      <c r="H74" s="98"/>
    </row>
    <row r="75" spans="1:8" x14ac:dyDescent="0.25">
      <c r="A75" s="78" t="s">
        <v>107</v>
      </c>
      <c r="B75" s="79"/>
      <c r="C75" s="79"/>
      <c r="D75" s="79"/>
      <c r="E75" s="79"/>
      <c r="F75" s="80"/>
      <c r="G75" s="21">
        <f>SUM(G71:G74)</f>
        <v>0</v>
      </c>
      <c r="H75" s="51"/>
    </row>
    <row r="76" spans="1:8" x14ac:dyDescent="0.25">
      <c r="A76" s="81" t="s">
        <v>81</v>
      </c>
      <c r="B76" s="82"/>
      <c r="C76" s="82"/>
      <c r="D76" s="82"/>
      <c r="E76" s="82"/>
      <c r="F76" s="82"/>
      <c r="G76" s="83"/>
      <c r="H76" s="51"/>
    </row>
    <row r="77" spans="1:8" ht="90.75" customHeight="1" x14ac:dyDescent="0.25">
      <c r="A77" s="9" t="s">
        <v>82</v>
      </c>
      <c r="B77" s="3" t="s">
        <v>178</v>
      </c>
      <c r="C77" s="4" t="s">
        <v>9</v>
      </c>
      <c r="D77" s="10">
        <v>49</v>
      </c>
      <c r="E77" s="6"/>
      <c r="F77" s="7"/>
      <c r="G77" s="8">
        <f>D77*E77</f>
        <v>0</v>
      </c>
      <c r="H77" s="51"/>
    </row>
    <row r="78" spans="1:8" ht="90.75" customHeight="1" x14ac:dyDescent="0.25">
      <c r="A78" s="9" t="s">
        <v>110</v>
      </c>
      <c r="B78" s="3" t="s">
        <v>179</v>
      </c>
      <c r="C78" s="4" t="s">
        <v>9</v>
      </c>
      <c r="D78" s="10">
        <v>18</v>
      </c>
      <c r="E78" s="6"/>
      <c r="F78" s="7"/>
      <c r="G78" s="8">
        <f t="shared" ref="G78:G88" si="5">D78*E78</f>
        <v>0</v>
      </c>
      <c r="H78" s="51"/>
    </row>
    <row r="79" spans="1:8" ht="83.25" customHeight="1" x14ac:dyDescent="0.25">
      <c r="A79" s="9" t="s">
        <v>108</v>
      </c>
      <c r="B79" s="3" t="s">
        <v>109</v>
      </c>
      <c r="C79" s="4" t="s">
        <v>9</v>
      </c>
      <c r="D79" s="10">
        <v>6</v>
      </c>
      <c r="E79" s="6"/>
      <c r="F79" s="7"/>
      <c r="G79" s="8">
        <f t="shared" si="5"/>
        <v>0</v>
      </c>
      <c r="H79" s="51"/>
    </row>
    <row r="80" spans="1:8" ht="69.75" customHeight="1" x14ac:dyDescent="0.25">
      <c r="A80" s="9" t="s">
        <v>111</v>
      </c>
      <c r="B80" s="3" t="s">
        <v>112</v>
      </c>
      <c r="C80" s="4" t="s">
        <v>9</v>
      </c>
      <c r="D80" s="10">
        <v>8</v>
      </c>
      <c r="E80" s="6"/>
      <c r="F80" s="7"/>
      <c r="G80" s="8">
        <f t="shared" si="5"/>
        <v>0</v>
      </c>
      <c r="H80" s="51"/>
    </row>
    <row r="81" spans="1:13" ht="66.75" customHeight="1" x14ac:dyDescent="0.25">
      <c r="A81" s="9" t="s">
        <v>83</v>
      </c>
      <c r="B81" s="3" t="s">
        <v>113</v>
      </c>
      <c r="C81" s="4" t="s">
        <v>9</v>
      </c>
      <c r="D81" s="10">
        <v>10</v>
      </c>
      <c r="E81" s="6"/>
      <c r="F81" s="7"/>
      <c r="G81" s="8">
        <f t="shared" si="5"/>
        <v>0</v>
      </c>
      <c r="H81" s="51"/>
    </row>
    <row r="82" spans="1:13" ht="109.5" customHeight="1" x14ac:dyDescent="0.25">
      <c r="A82" s="9" t="s">
        <v>143</v>
      </c>
      <c r="B82" s="3" t="s">
        <v>142</v>
      </c>
      <c r="C82" s="4" t="s">
        <v>6</v>
      </c>
      <c r="D82" s="10">
        <v>27</v>
      </c>
      <c r="E82" s="6"/>
      <c r="F82" s="7"/>
      <c r="G82" s="8">
        <f t="shared" si="5"/>
        <v>0</v>
      </c>
      <c r="H82" s="51"/>
    </row>
    <row r="83" spans="1:13" ht="57.75" customHeight="1" x14ac:dyDescent="0.25">
      <c r="A83" s="9" t="s">
        <v>84</v>
      </c>
      <c r="B83" s="3" t="s">
        <v>85</v>
      </c>
      <c r="C83" s="4" t="s">
        <v>6</v>
      </c>
      <c r="D83" s="10">
        <v>10</v>
      </c>
      <c r="E83" s="6"/>
      <c r="F83" s="7"/>
      <c r="G83" s="8">
        <f t="shared" si="5"/>
        <v>0</v>
      </c>
      <c r="H83" s="51"/>
    </row>
    <row r="84" spans="1:13" ht="90.75" customHeight="1" x14ac:dyDescent="0.25">
      <c r="A84" s="9" t="s">
        <v>149</v>
      </c>
      <c r="B84" s="3" t="s">
        <v>148</v>
      </c>
      <c r="C84" s="4" t="s">
        <v>6</v>
      </c>
      <c r="D84" s="10">
        <v>8</v>
      </c>
      <c r="E84" s="6"/>
      <c r="F84" s="7"/>
      <c r="G84" s="8">
        <f t="shared" si="5"/>
        <v>0</v>
      </c>
      <c r="H84" s="51"/>
    </row>
    <row r="85" spans="1:13" ht="90.75" customHeight="1" x14ac:dyDescent="0.25">
      <c r="A85" s="15" t="s">
        <v>144</v>
      </c>
      <c r="B85" s="46" t="s">
        <v>145</v>
      </c>
      <c r="C85" s="18" t="s">
        <v>6</v>
      </c>
      <c r="D85" s="47">
        <v>12</v>
      </c>
      <c r="E85" s="17"/>
      <c r="F85" s="7"/>
      <c r="G85" s="8">
        <f t="shared" si="5"/>
        <v>0</v>
      </c>
      <c r="H85" s="51"/>
    </row>
    <row r="86" spans="1:13" ht="66" customHeight="1" x14ac:dyDescent="0.25">
      <c r="A86" s="15" t="s">
        <v>165</v>
      </c>
      <c r="B86" s="16" t="s">
        <v>166</v>
      </c>
      <c r="C86" s="18" t="s">
        <v>6</v>
      </c>
      <c r="D86" s="44">
        <v>1</v>
      </c>
      <c r="E86" s="17"/>
      <c r="F86" s="7"/>
      <c r="G86" s="8">
        <f t="shared" si="5"/>
        <v>0</v>
      </c>
      <c r="H86" s="51"/>
    </row>
    <row r="87" spans="1:13" ht="83.25" customHeight="1" x14ac:dyDescent="0.25">
      <c r="A87" s="15" t="s">
        <v>146</v>
      </c>
      <c r="B87" s="16" t="s">
        <v>147</v>
      </c>
      <c r="C87" s="18" t="s">
        <v>6</v>
      </c>
      <c r="D87" s="44">
        <v>8</v>
      </c>
      <c r="E87" s="17"/>
      <c r="F87" s="7"/>
      <c r="G87" s="8">
        <f t="shared" si="5"/>
        <v>0</v>
      </c>
      <c r="H87" s="51"/>
    </row>
    <row r="88" spans="1:13" ht="107.25" customHeight="1" x14ac:dyDescent="0.25">
      <c r="A88" s="9" t="s">
        <v>117</v>
      </c>
      <c r="B88" s="3" t="s">
        <v>180</v>
      </c>
      <c r="C88" s="4" t="s">
        <v>6</v>
      </c>
      <c r="D88" s="10">
        <v>1</v>
      </c>
      <c r="E88" s="6"/>
      <c r="F88" s="7"/>
      <c r="G88" s="8">
        <f t="shared" si="5"/>
        <v>0</v>
      </c>
      <c r="H88" s="51"/>
    </row>
    <row r="89" spans="1:13" x14ac:dyDescent="0.25">
      <c r="A89" s="78" t="s">
        <v>114</v>
      </c>
      <c r="B89" s="79"/>
      <c r="C89" s="79"/>
      <c r="D89" s="79"/>
      <c r="E89" s="79"/>
      <c r="F89" s="80"/>
      <c r="G89" s="21">
        <f>SUM(G77:G88)</f>
        <v>0</v>
      </c>
      <c r="H89" s="51"/>
    </row>
    <row r="90" spans="1:13" x14ac:dyDescent="0.25">
      <c r="A90" s="69" t="s">
        <v>25</v>
      </c>
      <c r="B90" s="70"/>
      <c r="C90" s="70"/>
      <c r="D90" s="70"/>
      <c r="E90" s="70"/>
      <c r="F90" s="71"/>
      <c r="G90" s="20">
        <f>+G89+G75</f>
        <v>0</v>
      </c>
      <c r="H90" s="51"/>
    </row>
    <row r="91" spans="1:13" x14ac:dyDescent="0.25">
      <c r="A91" s="85" t="s">
        <v>15</v>
      </c>
      <c r="B91" s="86"/>
      <c r="C91" s="86"/>
      <c r="D91" s="86"/>
      <c r="E91" s="86"/>
      <c r="F91" s="87"/>
      <c r="G91" s="22">
        <f>+G90+G68+G64+G45+G34+G14</f>
        <v>0</v>
      </c>
      <c r="K91" s="100"/>
      <c r="L91" s="100"/>
    </row>
    <row r="92" spans="1:13" x14ac:dyDescent="0.25">
      <c r="A92" s="85" t="s">
        <v>16</v>
      </c>
      <c r="B92" s="86"/>
      <c r="C92" s="86"/>
      <c r="D92" s="86"/>
      <c r="E92" s="86"/>
      <c r="F92" s="87"/>
      <c r="G92" s="22">
        <f>+G91*0.16</f>
        <v>0</v>
      </c>
      <c r="I92" s="51"/>
      <c r="K92" s="100"/>
    </row>
    <row r="93" spans="1:13" x14ac:dyDescent="0.25">
      <c r="A93" s="85" t="s">
        <v>17</v>
      </c>
      <c r="B93" s="86"/>
      <c r="C93" s="86"/>
      <c r="D93" s="86"/>
      <c r="E93" s="86"/>
      <c r="F93" s="87"/>
      <c r="G93" s="22">
        <f>+G91+G92</f>
        <v>0</v>
      </c>
      <c r="K93" s="100"/>
      <c r="M93" s="100"/>
    </row>
    <row r="95" spans="1:13" x14ac:dyDescent="0.25">
      <c r="G95" s="14"/>
      <c r="K95" s="100"/>
    </row>
    <row r="96" spans="1:13" x14ac:dyDescent="0.25">
      <c r="G96" s="101"/>
    </row>
    <row r="97" spans="7:7" x14ac:dyDescent="0.25">
      <c r="G97" s="14"/>
    </row>
    <row r="98" spans="7:7" x14ac:dyDescent="0.25">
      <c r="G98" s="51"/>
    </row>
    <row r="99" spans="7:7" x14ac:dyDescent="0.25">
      <c r="G99" s="51"/>
    </row>
    <row r="100" spans="7:7" x14ac:dyDescent="0.25">
      <c r="G100" s="51"/>
    </row>
    <row r="101" spans="7:7" x14ac:dyDescent="0.25">
      <c r="G101" s="51"/>
    </row>
  </sheetData>
  <mergeCells count="23">
    <mergeCell ref="A91:F91"/>
    <mergeCell ref="A92:F92"/>
    <mergeCell ref="A93:F93"/>
    <mergeCell ref="A90:F90"/>
    <mergeCell ref="A70:G70"/>
    <mergeCell ref="A69:G69"/>
    <mergeCell ref="A75:F75"/>
    <mergeCell ref="A76:G76"/>
    <mergeCell ref="A89:F89"/>
    <mergeCell ref="A46:G46"/>
    <mergeCell ref="A64:F64"/>
    <mergeCell ref="A65:F65"/>
    <mergeCell ref="A68:F68"/>
    <mergeCell ref="A14:F14"/>
    <mergeCell ref="A15:G15"/>
    <mergeCell ref="A34:F34"/>
    <mergeCell ref="A35:G35"/>
    <mergeCell ref="A45:F45"/>
    <mergeCell ref="A2:G2"/>
    <mergeCell ref="A3:G3"/>
    <mergeCell ref="A5:G5"/>
    <mergeCell ref="A8:G8"/>
    <mergeCell ref="A12:G12"/>
  </mergeCells>
  <printOptions horizontalCentered="1"/>
  <pageMargins left="0.39370078740157483" right="0.39370078740157483" top="0.59055118110236227" bottom="0.39370078740157483" header="0.31496062992125984" footer="0.31496062992125984"/>
  <pageSetup scale="71" fitToHeight="0" orientation="portrait" horizontalDpi="300" verticalDpi="300" r:id="rId1"/>
  <headerFooter>
    <oddHeader>&amp;R&amp;P/&amp;N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PARTIDAS</vt:lpstr>
      <vt:lpstr>PRESUPUESTO LICITACIÓN</vt:lpstr>
      <vt:lpstr>'PRESUPUESTO LICITACIÓN'!Área_de_impresión</vt:lpstr>
      <vt:lpstr>'PRESUPUESTO LICITACIÓN'!Print_Area</vt:lpstr>
      <vt:lpstr>'PRESUPUESTO LICITACIÓN'!Print_Titles</vt:lpstr>
      <vt:lpstr>'PRESUPUESTO LICITACIÓN'!Títulos_a_imprimir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Obras3</cp:lastModifiedBy>
  <cp:lastPrinted>2019-06-22T01:55:01Z</cp:lastPrinted>
  <dcterms:created xsi:type="dcterms:W3CDTF">2006-07-17T02:56:47Z</dcterms:created>
  <dcterms:modified xsi:type="dcterms:W3CDTF">2019-06-22T01:55:05Z</dcterms:modified>
</cp:coreProperties>
</file>